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311\Desktop\KASIA - UCHWAŁA RPW Marzec ZMIANY BUDŻET\"/>
    </mc:Choice>
  </mc:AlternateContent>
  <bookViews>
    <workbookView xWindow="0" yWindow="60" windowWidth="15195" windowHeight="9210"/>
  </bookViews>
  <sheets>
    <sheet name="1" sheetId="1" r:id="rId1"/>
  </sheets>
  <definedNames>
    <definedName name="_xlnm.Print_Area" localSheetId="0">'1'!$A$1:$J$186</definedName>
  </definedNames>
  <calcPr calcId="152511"/>
</workbook>
</file>

<file path=xl/calcChain.xml><?xml version="1.0" encoding="utf-8"?>
<calcChain xmlns="http://schemas.openxmlformats.org/spreadsheetml/2006/main">
  <c r="F99" i="1" l="1"/>
  <c r="F98" i="1" s="1"/>
  <c r="G62" i="1"/>
  <c r="H68" i="1"/>
  <c r="G67" i="1"/>
  <c r="G66" i="1" s="1"/>
  <c r="F67" i="1"/>
  <c r="F66" i="1" s="1"/>
  <c r="E67" i="1"/>
  <c r="H67" i="1" s="1"/>
  <c r="H66" i="1" l="1"/>
  <c r="H31" i="1"/>
  <c r="H32" i="1"/>
  <c r="H33" i="1"/>
  <c r="H35" i="1"/>
  <c r="H38" i="1"/>
  <c r="H39" i="1"/>
  <c r="H40" i="1"/>
  <c r="H41" i="1"/>
  <c r="H47" i="1"/>
  <c r="H48" i="1"/>
  <c r="H49" i="1"/>
  <c r="H50" i="1"/>
  <c r="H51" i="1"/>
  <c r="H52" i="1"/>
  <c r="H53" i="1"/>
  <c r="H54" i="1"/>
  <c r="H57" i="1"/>
  <c r="H101" i="1"/>
  <c r="H102" i="1"/>
  <c r="H103" i="1"/>
  <c r="H107" i="1"/>
  <c r="H83" i="1"/>
  <c r="H84" i="1"/>
  <c r="H85" i="1"/>
  <c r="H86" i="1"/>
  <c r="H87" i="1"/>
  <c r="H88" i="1"/>
  <c r="H72" i="1"/>
  <c r="H74" i="1"/>
  <c r="H75" i="1"/>
  <c r="H76" i="1"/>
  <c r="H78" i="1"/>
  <c r="H79" i="1"/>
  <c r="H80" i="1"/>
  <c r="H81" i="1"/>
  <c r="H82" i="1"/>
  <c r="H63" i="1" l="1"/>
  <c r="H64" i="1"/>
  <c r="H65" i="1"/>
  <c r="F62" i="1"/>
  <c r="H62" i="1" s="1"/>
  <c r="H69" i="1"/>
  <c r="H70" i="1"/>
  <c r="H71" i="1"/>
  <c r="G106" i="1"/>
  <c r="G105" i="1" s="1"/>
  <c r="G104" i="1" s="1"/>
  <c r="F106" i="1"/>
  <c r="E106" i="1"/>
  <c r="G97" i="1"/>
  <c r="F97" i="1"/>
  <c r="H97" i="1" s="1"/>
  <c r="H98" i="1"/>
  <c r="H99" i="1"/>
  <c r="H100" i="1"/>
  <c r="F77" i="1"/>
  <c r="H77" i="1" s="1"/>
  <c r="E95" i="1"/>
  <c r="H96" i="1"/>
  <c r="G95" i="1"/>
  <c r="G94" i="1" s="1"/>
  <c r="G73" i="1" s="1"/>
  <c r="F95" i="1"/>
  <c r="F94" i="1"/>
  <c r="H61" i="1"/>
  <c r="G60" i="1"/>
  <c r="G59" i="1" s="1"/>
  <c r="G58" i="1" s="1"/>
  <c r="F60" i="1"/>
  <c r="F59" i="1" s="1"/>
  <c r="E60" i="1"/>
  <c r="F28" i="1"/>
  <c r="F27" i="1" s="1"/>
  <c r="G28" i="1"/>
  <c r="E28" i="1"/>
  <c r="H29" i="1"/>
  <c r="H28" i="1" l="1"/>
  <c r="H73" i="1"/>
  <c r="F73" i="1"/>
  <c r="H27" i="1"/>
  <c r="F26" i="1"/>
  <c r="H106" i="1"/>
  <c r="G27" i="1"/>
  <c r="G26" i="1" s="1"/>
  <c r="F105" i="1"/>
  <c r="H105" i="1" s="1"/>
  <c r="H26" i="1"/>
  <c r="F104" i="1"/>
  <c r="H104" i="1" s="1"/>
  <c r="H94" i="1"/>
  <c r="H95" i="1"/>
  <c r="H59" i="1"/>
  <c r="H60" i="1"/>
  <c r="F58" i="1"/>
  <c r="H58" i="1" s="1"/>
  <c r="F7" i="1"/>
  <c r="H12" i="1"/>
  <c r="H11" i="1"/>
  <c r="E56" i="1" l="1"/>
  <c r="F56" i="1"/>
  <c r="F55" i="1" s="1"/>
  <c r="E36" i="1"/>
  <c r="F34" i="1"/>
  <c r="G34" i="1"/>
  <c r="E34" i="1"/>
  <c r="H34" i="1" s="1"/>
  <c r="G37" i="1"/>
  <c r="G36" i="1" s="1"/>
  <c r="F37" i="1"/>
  <c r="E55" i="1" l="1"/>
  <c r="H36" i="1"/>
  <c r="F36" i="1"/>
  <c r="F30" i="1" s="1"/>
  <c r="H30" i="1" s="1"/>
  <c r="H37" i="1"/>
  <c r="G7" i="1"/>
  <c r="H23" i="1"/>
  <c r="H22" i="1"/>
  <c r="H20" i="1"/>
  <c r="G6" i="1" l="1"/>
  <c r="G5" i="1" s="1"/>
  <c r="G108" i="1" s="1"/>
  <c r="H7" i="1"/>
  <c r="H19" i="1"/>
  <c r="H18" i="1"/>
  <c r="H17" i="1"/>
  <c r="F24" i="1" l="1"/>
  <c r="F6" i="1" s="1"/>
  <c r="H6" i="1" s="1"/>
  <c r="H25" i="1"/>
  <c r="H21" i="1"/>
  <c r="H16" i="1"/>
  <c r="H15" i="1"/>
  <c r="H14" i="1"/>
  <c r="H13" i="1"/>
  <c r="H10" i="1"/>
  <c r="H9" i="1"/>
  <c r="H24" i="1" l="1"/>
  <c r="F5" i="1"/>
  <c r="H8" i="1"/>
  <c r="G56" i="1"/>
  <c r="H5" i="1" l="1"/>
  <c r="F108" i="1"/>
  <c r="H108" i="1" s="1"/>
  <c r="G55" i="1"/>
  <c r="H55" i="1" s="1"/>
  <c r="H56" i="1"/>
</calcChain>
</file>

<file path=xl/sharedStrings.xml><?xml version="1.0" encoding="utf-8"?>
<sst xmlns="http://schemas.openxmlformats.org/spreadsheetml/2006/main" count="141" uniqueCount="106">
  <si>
    <t>Dział</t>
  </si>
  <si>
    <t>Rozdział</t>
  </si>
  <si>
    <t>Zwiększenie</t>
  </si>
  <si>
    <t>Razem</t>
  </si>
  <si>
    <t>Tytuł wydatków</t>
  </si>
  <si>
    <t>Zmniejszenie</t>
  </si>
  <si>
    <t>Wydatki majątkowe, w tym:</t>
  </si>
  <si>
    <t>600</t>
  </si>
  <si>
    <t>Transport i łączność</t>
  </si>
  <si>
    <t>60014</t>
  </si>
  <si>
    <t>Drogi publiczne powiatowe</t>
  </si>
  <si>
    <t>801</t>
  </si>
  <si>
    <t>Oświata i wychowanie</t>
  </si>
  <si>
    <t xml:space="preserve"> </t>
  </si>
  <si>
    <t>Wydatki bieżące, w tym:</t>
  </si>
  <si>
    <t>854</t>
  </si>
  <si>
    <t>Dotacje na zadania bieżące</t>
  </si>
  <si>
    <t>Pomoc społeczna</t>
  </si>
  <si>
    <t>Pozostała działalność</t>
  </si>
  <si>
    <t>80195</t>
  </si>
  <si>
    <t>85404</t>
  </si>
  <si>
    <t>Wczesne wspomaganie rozowju dziecka</t>
  </si>
  <si>
    <t>Dotacja dla Niepublicznej Poradni Psychologiczno-Pedagogicznej NEURONIS w Markach</t>
  </si>
  <si>
    <t>Edukacyjna opieka wychowawcza</t>
  </si>
  <si>
    <t>Dotacja dla Niepublicznej Poradni Psychologiczno-Pedagogicznej  ORTOSENSIS w Markach</t>
  </si>
  <si>
    <t>Dotacja dla Niepublicznej Poradni Psychologiczno-Pedagogicznej VITAUTIA w Wołominie</t>
  </si>
  <si>
    <t>Plan przed zmianą</t>
  </si>
  <si>
    <t>Plan po zmianie</t>
  </si>
  <si>
    <t xml:space="preserve">Dotacja celowa o charakterze inwestycyjnym na realizacje przekazanego zadania w zakresie budowy chodnika w pasie drogi powiatowej Nr 4324 W Guzowatka-Chajęty- Małopole- Dąbrówka </t>
  </si>
  <si>
    <t>2.Wykonanie  dokumentacji technicznej budowy nowego śladu drogi powiatowej ul. Główna w Markach</t>
  </si>
  <si>
    <t>0</t>
  </si>
  <si>
    <t>80102</t>
  </si>
  <si>
    <t xml:space="preserve">Wydatki bieżące - wydatki remontowe szkół specjalnych </t>
  </si>
  <si>
    <t xml:space="preserve">Dotacje majątkowe </t>
  </si>
  <si>
    <t>Dotacja podmiotowa z budzetu dla Niepublicznej Szkoły Podstawowej w Zielonce</t>
  </si>
  <si>
    <t>80150</t>
  </si>
  <si>
    <t>Realizacja zadań wymagajacych stosowania specjalnej organizacji nauki i metod pracy dla dzieci i młodzieży w szkołach podstawowych, gimnazjach. Liceach ogólnokształcących, liceach profilowanych i szkołach zawodowych oraz szkołach artystycznych</t>
  </si>
  <si>
    <t>Wynagrodzenia i pochodne od wynagrodzeń związane ze specjalną organizacją nauki Zespół Szkół w Wołominie</t>
  </si>
  <si>
    <t>Wynagrodzenia i pochodne od wynagrodzeń związane ze specjalną organizacją nauki Zespół Szkół Ekonomicznych w Wołominie</t>
  </si>
  <si>
    <t>Wynagrodzenia i pochodne od wynagrodzeń związane ze specjalną organizacją nauki Zespół Szkół w Zielonce</t>
  </si>
  <si>
    <t>Wynagrodzenia i pochodne od wynagrodzeń związane ze specjalną organizacją nauki Zespół Szkół Ogólnokształcących w Radzyminie</t>
  </si>
  <si>
    <t>Wynagrodzenia i pochodne od wynagrodzeń związane ze specjalną organizacją nauki Zespół Szkół w Tłuszczu</t>
  </si>
  <si>
    <t>Pozostałe wydatki bieżące związane ze specjalną organizacją nauki Zespół Szkół w Wołominie</t>
  </si>
  <si>
    <t>Pozostałe wydatki bieżące związane ze specjalną organizacją nauki Zespół Szkół Ekonomicznych w Wołominie</t>
  </si>
  <si>
    <t>Pozostałe wydatki bieżące związane ze specjalną organizacją nauki Zespół Szkół w Zielonce</t>
  </si>
  <si>
    <t>Wynagrodzenia i pochodne od wynagrodzeń związane ze specjalną organizacją nauki Zespół Szkół Terenów Zieleni w Radzyminie</t>
  </si>
  <si>
    <t>Pozostałe wydatki bieżące związane ze specjalną organizacją nauki Zespół Szkół Terenów Zieleni w Radzyminie</t>
  </si>
  <si>
    <t>Pozostałe wydatki bieżące związane ze specjalną organizacją nauki Zespół Szkół Ogólnokształcących w Radzyminie</t>
  </si>
  <si>
    <t>Pozostałe wydatki bieżące związane ze specjalną organizacją nauki Zespół Szkół w Tłuszczu</t>
  </si>
  <si>
    <t xml:space="preserve">Powiatowe centra pomocy rodzinie </t>
  </si>
  <si>
    <t>Specjalne ośrodki szkolno-wychowawcze</t>
  </si>
  <si>
    <t>Dotacja dla Ośrodka Wychowawczego Dzieci Niepełnosprawnych Sióstr Rodziny Maryji w Ostrówku</t>
  </si>
  <si>
    <t>Dotacja dla Niepublicznej Poradni Psychologiczno-Pedagogicznej  ASQ w Wołominie</t>
  </si>
  <si>
    <t>85419</t>
  </si>
  <si>
    <t>Ośrodek rewalidacyjno-wychowawcze</t>
  </si>
  <si>
    <t>Dotacja dla Ośrodka Rehabilitacyjno-Edukacyjno-Wychowawczego w Wołominie</t>
  </si>
  <si>
    <t>85421</t>
  </si>
  <si>
    <t xml:space="preserve">Młodzieżowe ośrodki socjoterapii </t>
  </si>
  <si>
    <t>921</t>
  </si>
  <si>
    <t>Kultura i ochrona dziedzictwa narodowego</t>
  </si>
  <si>
    <t>92113</t>
  </si>
  <si>
    <t>Centra kultury i sztuki</t>
  </si>
  <si>
    <t>Dotacja podmiotowa dla Powiatowego Centrum Dziedzictwa i Twórczości w Wołominie</t>
  </si>
  <si>
    <t>Szkoły podstawowe specjalne</t>
  </si>
  <si>
    <t xml:space="preserve"> Budowa Powiatowego Ośrodka Rozwoju Edukacji</t>
  </si>
  <si>
    <t>Dotacja dla Młodzieżowy Ośrodek Socjoterapii w Zielonce</t>
  </si>
  <si>
    <t>Projekt i budowa Powiatowego Ośrodka Wsparcia i Rehabilitacji w Wołominie ul. Broniewskiego</t>
  </si>
  <si>
    <t>4. Projekt ronda w msc Postoliska, gm Tłuszcz</t>
  </si>
  <si>
    <t>5. Projekt ronda na skrzyżowaniu Warszawskiej i Kościuszki w Tłuszczu gm. Tłuszcz</t>
  </si>
  <si>
    <t xml:space="preserve">6.Budowa chodnika we wsi Myszadła , gm Jadów </t>
  </si>
  <si>
    <t>3. Projekt chodnika przy drodze Klembów Sitki, gm klembów</t>
  </si>
  <si>
    <t>7. Budowa chodnika przy ul Boryny w Helenowie , gm Wolomin</t>
  </si>
  <si>
    <t>8. Przebudowa drogi Sieraków - Słupno , gm Radzymin</t>
  </si>
  <si>
    <t>9. Przebudowa ciągu drogi 4314W Turów- Leśniakowizna-Majdan, gm Wołomin</t>
  </si>
  <si>
    <t>11. Projekt i budowa chodnika i sciezki rowerowej przy drodze powiatowej na odcinku od cmentarza do ronda w Majdanie, gm, Wołomin</t>
  </si>
  <si>
    <t>Pomoc finansowa w ramach programu polityki prorodzinnej w Powiecie Wołomińskim TAKrodzina.pl</t>
  </si>
  <si>
    <t>Pomoc finansowa w formie dotacji celowej na przekazanie zadań w ramach programu TAKrodzina.pl</t>
  </si>
  <si>
    <t>12.Budowa chodnika w msc Dąbrowica przy drodze powiatowej nr 4351W gm Poświetne</t>
  </si>
  <si>
    <t>13.Dokończenie budowy chodnika w ul Korczaka w Radzyminie  wraz z budową parkingu gm. Radzymin</t>
  </si>
  <si>
    <t>14. Budowa chodnika w msc. Jadów Letnisko na odcinku od ul. 11 Listopada - ul. Wspólna ( 200mb) gm. Jadów</t>
  </si>
  <si>
    <t>15. Budowa chodnika w Sulejowie, gm. Jadów</t>
  </si>
  <si>
    <t>16. Projekt chodnika przy drodze Jadów - Wójty do skrzyżowania z drogę 4347W</t>
  </si>
  <si>
    <t>630</t>
  </si>
  <si>
    <t>Turystyka</t>
  </si>
  <si>
    <t>63003</t>
  </si>
  <si>
    <t>Zadania w zakresie upowszechniania turystyki</t>
  </si>
  <si>
    <t>Dotacje na zadania bieżące, w tym:</t>
  </si>
  <si>
    <t>851</t>
  </si>
  <si>
    <t>Ochrona zdrowia</t>
  </si>
  <si>
    <t>85149</t>
  </si>
  <si>
    <t>Programy polityki zdrowotnej</t>
  </si>
  <si>
    <t>85495</t>
  </si>
  <si>
    <t>92105</t>
  </si>
  <si>
    <t>Pozostałe zadania w zakresie kultury</t>
  </si>
  <si>
    <t>926</t>
  </si>
  <si>
    <t>Kultura fizyczna</t>
  </si>
  <si>
    <t>92605</t>
  </si>
  <si>
    <t>Zadania w zakresie kultury fizycznej</t>
  </si>
  <si>
    <t>Dotacje na realizację programu współpracy z organizacjami pozarządowymi</t>
  </si>
  <si>
    <t>85220</t>
  </si>
  <si>
    <t>Jednostki specjalistycznego poradnictwa, mieszkania chronione i osrodki interwencji kryzysowej</t>
  </si>
  <si>
    <t>1.Budowa ronda w Zagościncu na skrzyżowaniu ulic 100-lecia , podmiejskiej, Armiii Krajowej, gm Wolomin</t>
  </si>
  <si>
    <t>5</t>
  </si>
  <si>
    <t xml:space="preserve">             Wydatki budżetu powiatu w 2015 roku - zmiany </t>
  </si>
  <si>
    <t>6</t>
  </si>
  <si>
    <t>10. Przebudowa do drogi wojewódzkiej 634 w msc Ostrówek, gm Klembów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</si>
</sst>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2">
    <font>
      <sz val="10"/>
      <name val="Arial CE"/>
      <charset val="238"/>
    </font>
    <font>
      <sz val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8"/>
      <name val="Arial CE"/>
      <charset val="238"/>
    </font>
    <font>
      <sz val="10"/>
      <color indexed="8"/>
      <name val="Arial CE"/>
      <charset val="238"/>
    </font>
    <font>
      <b/>
      <sz val="14"/>
      <color indexed="8"/>
      <name val="Arial CE"/>
      <charset val="238"/>
    </font>
    <font>
      <b/>
      <sz val="12"/>
      <color theme="1"/>
      <name val="Arial CE"/>
      <charset val="238"/>
    </font>
    <font>
      <sz val="10"/>
      <color theme="1"/>
      <name val="Arial CE"/>
      <charset val="238"/>
    </font>
    <font>
      <b/>
      <sz val="10"/>
      <color theme="1"/>
      <name val="Arial CE"/>
      <charset val="238"/>
    </font>
    <font>
      <sz val="16"/>
      <color theme="1"/>
      <name val="Arial CE"/>
      <charset val="238"/>
    </font>
    <font>
      <b/>
      <sz val="16"/>
      <color indexed="8"/>
      <name val="Arial CE"/>
      <charset val="238"/>
    </font>
    <font>
      <b/>
      <sz val="20"/>
      <color theme="1"/>
      <name val="Arial CE"/>
      <charset val="238"/>
    </font>
    <font>
      <sz val="20"/>
      <color theme="1"/>
      <name val="Arial CE"/>
      <charset val="238"/>
    </font>
    <font>
      <b/>
      <sz val="20"/>
      <name val="Arial CE"/>
      <charset val="238"/>
    </font>
    <font>
      <b/>
      <sz val="22"/>
      <color theme="1"/>
      <name val="Arial CE"/>
      <charset val="238"/>
    </font>
    <font>
      <sz val="22"/>
      <color theme="1"/>
      <name val="Arial CE"/>
      <charset val="238"/>
    </font>
    <font>
      <b/>
      <i/>
      <sz val="22"/>
      <color theme="1"/>
      <name val="Arial CE"/>
      <charset val="238"/>
    </font>
    <font>
      <i/>
      <sz val="22"/>
      <name val="Arial CE"/>
      <charset val="238"/>
    </font>
    <font>
      <i/>
      <sz val="22"/>
      <color theme="1"/>
      <name val="Arial CE"/>
      <charset val="238"/>
    </font>
    <font>
      <b/>
      <sz val="24"/>
      <color theme="1"/>
      <name val="Arial CE"/>
      <charset val="238"/>
    </font>
    <font>
      <b/>
      <i/>
      <sz val="24"/>
      <color theme="1"/>
      <name val="Arial CE"/>
      <charset val="238"/>
    </font>
    <font>
      <b/>
      <sz val="24"/>
      <name val="Arial"/>
      <family val="2"/>
      <charset val="238"/>
    </font>
    <font>
      <i/>
      <sz val="24"/>
      <name val="Arial CE"/>
      <charset val="238"/>
    </font>
    <font>
      <b/>
      <i/>
      <sz val="24"/>
      <name val="Arial CE"/>
      <charset val="238"/>
    </font>
    <font>
      <sz val="24"/>
      <color theme="1"/>
      <name val="Arial"/>
      <family val="2"/>
      <charset val="238"/>
    </font>
    <font>
      <sz val="24"/>
      <color theme="1"/>
      <name val="Arial CE"/>
      <charset val="238"/>
    </font>
    <font>
      <sz val="24"/>
      <name val="Arial"/>
      <family val="2"/>
      <charset val="238"/>
    </font>
    <font>
      <b/>
      <i/>
      <sz val="24"/>
      <color theme="1"/>
      <name val="Arial"/>
      <family val="2"/>
      <charset val="238"/>
    </font>
    <font>
      <b/>
      <i/>
      <sz val="24"/>
      <name val="Arial"/>
      <family val="2"/>
      <charset val="238"/>
    </font>
    <font>
      <i/>
      <sz val="24"/>
      <color theme="1"/>
      <name val="Arial CE"/>
      <charset val="238"/>
    </font>
    <font>
      <sz val="24"/>
      <color indexed="8"/>
      <name val="Arial"/>
      <family val="2"/>
      <charset val="238"/>
    </font>
    <font>
      <i/>
      <sz val="24"/>
      <color theme="1"/>
      <name val="Arial"/>
      <family val="2"/>
      <charset val="238"/>
    </font>
    <font>
      <b/>
      <i/>
      <sz val="24"/>
      <color indexed="8"/>
      <name val="Arial"/>
      <family val="2"/>
      <charset val="238"/>
    </font>
    <font>
      <b/>
      <sz val="28"/>
      <color indexed="8"/>
      <name val="Arial CE"/>
      <charset val="238"/>
    </font>
    <font>
      <b/>
      <sz val="24"/>
      <name val="Arial CE"/>
      <charset val="238"/>
    </font>
    <font>
      <sz val="24"/>
      <name val="Arial CE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4" borderId="0" applyNumberFormat="0" applyBorder="0" applyAlignment="0" applyProtection="0"/>
    <xf numFmtId="0" fontId="7" fillId="0" borderId="3" applyNumberFormat="0" applyFill="0" applyAlignment="0" applyProtection="0"/>
    <xf numFmtId="0" fontId="8" fillId="21" borderId="4" applyNumberFormat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20" borderId="1" applyNumberFormat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23" borderId="9" applyNumberFormat="0" applyFont="0" applyAlignment="0" applyProtection="0"/>
    <xf numFmtId="0" fontId="18" fillId="3" borderId="0" applyNumberFormat="0" applyBorder="0" applyAlignment="0" applyProtection="0"/>
  </cellStyleXfs>
  <cellXfs count="143">
    <xf numFmtId="0" fontId="0" fillId="0" borderId="0" xfId="0"/>
    <xf numFmtId="0" fontId="1" fillId="0" borderId="0" xfId="0" applyFont="1"/>
    <xf numFmtId="0" fontId="20" fillId="0" borderId="0" xfId="0" applyFont="1"/>
    <xf numFmtId="0" fontId="23" fillId="0" borderId="0" xfId="0" applyFont="1"/>
    <xf numFmtId="0" fontId="21" fillId="0" borderId="0" xfId="0" applyFont="1" applyAlignment="1">
      <alignment horizontal="center"/>
    </xf>
    <xf numFmtId="49" fontId="24" fillId="25" borderId="0" xfId="0" applyNumberFormat="1" applyFont="1" applyFill="1" applyBorder="1" applyAlignment="1">
      <alignment horizontal="center" vertical="center" wrapText="1"/>
    </xf>
    <xf numFmtId="3" fontId="22" fillId="25" borderId="0" xfId="0" applyNumberFormat="1" applyFont="1" applyFill="1" applyBorder="1" applyAlignment="1">
      <alignment horizontal="center" vertical="center" wrapText="1"/>
    </xf>
    <xf numFmtId="3" fontId="23" fillId="0" borderId="0" xfId="0" applyNumberFormat="1" applyFont="1"/>
    <xf numFmtId="49" fontId="30" fillId="0" borderId="18" xfId="0" applyNumberFormat="1" applyFont="1" applyBorder="1" applyAlignment="1">
      <alignment horizontal="center" vertical="center" wrapText="1"/>
    </xf>
    <xf numFmtId="49" fontId="31" fillId="0" borderId="18" xfId="0" applyNumberFormat="1" applyFont="1" applyBorder="1" applyAlignment="1">
      <alignment vertical="center" wrapText="1"/>
    </xf>
    <xf numFmtId="49" fontId="31" fillId="0" borderId="0" xfId="0" applyNumberFormat="1" applyFont="1" applyBorder="1" applyAlignment="1">
      <alignment vertical="center" wrapText="1"/>
    </xf>
    <xf numFmtId="0" fontId="0" fillId="0" borderId="0" xfId="0" applyBorder="1"/>
    <xf numFmtId="49" fontId="34" fillId="0" borderId="18" xfId="0" applyNumberFormat="1" applyFont="1" applyBorder="1" applyAlignment="1">
      <alignment horizontal="left" vertical="center" wrapText="1"/>
    </xf>
    <xf numFmtId="3" fontId="34" fillId="0" borderId="18" xfId="0" applyNumberFormat="1" applyFont="1" applyBorder="1" applyAlignment="1">
      <alignment horizontal="right" vertical="center" wrapText="1"/>
    </xf>
    <xf numFmtId="3" fontId="33" fillId="0" borderId="18" xfId="0" applyNumberFormat="1" applyFont="1" applyBorder="1"/>
    <xf numFmtId="49" fontId="32" fillId="0" borderId="18" xfId="0" applyNumberFormat="1" applyFont="1" applyBorder="1" applyAlignment="1">
      <alignment horizontal="center" vertical="center" wrapText="1"/>
    </xf>
    <xf numFmtId="49" fontId="30" fillId="0" borderId="0" xfId="0" applyNumberFormat="1" applyFont="1" applyBorder="1" applyAlignment="1">
      <alignment horizontal="center" vertical="center" wrapText="1"/>
    </xf>
    <xf numFmtId="49" fontId="32" fillId="0" borderId="0" xfId="0" applyNumberFormat="1" applyFont="1" applyBorder="1" applyAlignment="1">
      <alignment horizontal="center" vertical="center" wrapText="1"/>
    </xf>
    <xf numFmtId="49" fontId="34" fillId="0" borderId="0" xfId="0" applyNumberFormat="1" applyFont="1" applyBorder="1" applyAlignment="1">
      <alignment horizontal="left" vertical="center" wrapText="1"/>
    </xf>
    <xf numFmtId="3" fontId="34" fillId="0" borderId="0" xfId="0" applyNumberFormat="1" applyFont="1" applyBorder="1" applyAlignment="1">
      <alignment horizontal="right" vertical="center" wrapText="1"/>
    </xf>
    <xf numFmtId="3" fontId="33" fillId="0" borderId="0" xfId="0" applyNumberFormat="1" applyFont="1" applyBorder="1"/>
    <xf numFmtId="49" fontId="30" fillId="0" borderId="0" xfId="0" applyNumberFormat="1" applyFont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30" fillId="24" borderId="10" xfId="0" applyFont="1" applyFill="1" applyBorder="1" applyAlignment="1">
      <alignment horizontal="center" vertical="center"/>
    </xf>
    <xf numFmtId="0" fontId="30" fillId="24" borderId="16" xfId="0" applyFont="1" applyFill="1" applyBorder="1" applyAlignment="1">
      <alignment horizontal="center" vertical="center"/>
    </xf>
    <xf numFmtId="0" fontId="30" fillId="24" borderId="18" xfId="0" applyFont="1" applyFill="1" applyBorder="1" applyAlignment="1">
      <alignment horizontal="center" vertical="center"/>
    </xf>
    <xf numFmtId="0" fontId="30" fillId="24" borderId="17" xfId="0" applyFont="1" applyFill="1" applyBorder="1" applyAlignment="1">
      <alignment horizontal="center" vertical="center"/>
    </xf>
    <xf numFmtId="0" fontId="30" fillId="24" borderId="22" xfId="0" applyFont="1" applyFill="1" applyBorder="1" applyAlignment="1">
      <alignment horizontal="center" vertical="center"/>
    </xf>
    <xf numFmtId="0" fontId="27" fillId="24" borderId="14" xfId="0" applyFont="1" applyFill="1" applyBorder="1" applyAlignment="1">
      <alignment horizontal="center" vertical="center" wrapText="1"/>
    </xf>
    <xf numFmtId="0" fontId="27" fillId="24" borderId="15" xfId="0" applyFont="1" applyFill="1" applyBorder="1" applyAlignment="1">
      <alignment horizontal="center" vertical="center" wrapText="1"/>
    </xf>
    <xf numFmtId="0" fontId="27" fillId="24" borderId="10" xfId="0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9" fillId="27" borderId="14" xfId="0" applyFont="1" applyFill="1" applyBorder="1" applyAlignment="1">
      <alignment horizontal="center" vertical="center" wrapText="1"/>
    </xf>
    <xf numFmtId="0" fontId="29" fillId="27" borderId="15" xfId="0" applyFont="1" applyFill="1" applyBorder="1" applyAlignment="1">
      <alignment horizontal="center" vertical="center" wrapText="1"/>
    </xf>
    <xf numFmtId="0" fontId="25" fillId="25" borderId="0" xfId="0" applyFont="1" applyFill="1" applyAlignment="1">
      <alignment horizontal="left" vertical="center"/>
    </xf>
    <xf numFmtId="49" fontId="26" fillId="25" borderId="18" xfId="0" applyNumberFormat="1" applyFont="1" applyFill="1" applyBorder="1" applyAlignment="1">
      <alignment horizontal="left" vertical="center" wrapText="1"/>
    </xf>
    <xf numFmtId="49" fontId="35" fillId="0" borderId="10" xfId="0" applyNumberFormat="1" applyFont="1" applyBorder="1" applyAlignment="1">
      <alignment horizontal="center" vertical="center" wrapText="1"/>
    </xf>
    <xf numFmtId="49" fontId="35" fillId="0" borderId="11" xfId="0" applyNumberFormat="1" applyFont="1" applyBorder="1" applyAlignment="1">
      <alignment horizontal="center" vertical="center" wrapText="1"/>
    </xf>
    <xf numFmtId="49" fontId="35" fillId="0" borderId="12" xfId="0" applyNumberFormat="1" applyFont="1" applyBorder="1" applyAlignment="1">
      <alignment horizontal="center" vertical="center" wrapText="1"/>
    </xf>
    <xf numFmtId="3" fontId="36" fillId="25" borderId="10" xfId="0" applyNumberFormat="1" applyFont="1" applyFill="1" applyBorder="1" applyAlignment="1">
      <alignment horizontal="center" vertical="center" wrapText="1"/>
    </xf>
    <xf numFmtId="3" fontId="36" fillId="0" borderId="10" xfId="0" applyNumberFormat="1" applyFont="1" applyBorder="1" applyAlignment="1">
      <alignment horizontal="center" vertical="center" wrapText="1"/>
    </xf>
    <xf numFmtId="3" fontId="37" fillId="0" borderId="10" xfId="0" applyNumberFormat="1" applyFont="1" applyBorder="1"/>
    <xf numFmtId="49" fontId="36" fillId="0" borderId="13" xfId="0" applyNumberFormat="1" applyFont="1" applyBorder="1" applyAlignment="1">
      <alignment horizontal="center" vertical="center" wrapText="1"/>
    </xf>
    <xf numFmtId="49" fontId="36" fillId="0" borderId="11" xfId="0" applyNumberFormat="1" applyFont="1" applyBorder="1" applyAlignment="1">
      <alignment horizontal="center" vertical="center" wrapText="1"/>
    </xf>
    <xf numFmtId="0" fontId="38" fillId="0" borderId="12" xfId="0" applyFont="1" applyBorder="1" applyAlignment="1">
      <alignment horizontal="center" vertical="center" wrapText="1"/>
    </xf>
    <xf numFmtId="3" fontId="39" fillId="0" borderId="10" xfId="0" applyNumberFormat="1" applyFont="1" applyBorder="1" applyAlignment="1">
      <alignment horizontal="right" vertical="center" wrapText="1"/>
    </xf>
    <xf numFmtId="3" fontId="36" fillId="0" borderId="10" xfId="0" applyNumberFormat="1" applyFont="1" applyBorder="1" applyAlignment="1">
      <alignment horizontal="right" vertical="center" wrapText="1"/>
    </xf>
    <xf numFmtId="49" fontId="35" fillId="0" borderId="13" xfId="0" applyNumberFormat="1" applyFont="1" applyBorder="1" applyAlignment="1">
      <alignment horizontal="center" vertical="center" wrapText="1"/>
    </xf>
    <xf numFmtId="49" fontId="36" fillId="0" borderId="16" xfId="0" applyNumberFormat="1" applyFont="1" applyBorder="1" applyAlignment="1">
      <alignment horizontal="left" wrapText="1"/>
    </xf>
    <xf numFmtId="0" fontId="36" fillId="0" borderId="18" xfId="0" applyFont="1" applyBorder="1" applyAlignment="1">
      <alignment horizontal="left" wrapText="1"/>
    </xf>
    <xf numFmtId="3" fontId="36" fillId="25" borderId="10" xfId="0" applyNumberFormat="1" applyFont="1" applyFill="1" applyBorder="1" applyAlignment="1">
      <alignment horizontal="right" wrapText="1"/>
    </xf>
    <xf numFmtId="49" fontId="35" fillId="0" borderId="12" xfId="0" applyNumberFormat="1" applyFont="1" applyBorder="1" applyAlignment="1">
      <alignment horizontal="center" vertical="center" wrapText="1"/>
    </xf>
    <xf numFmtId="49" fontId="40" fillId="0" borderId="11" xfId="0" applyNumberFormat="1" applyFont="1" applyBorder="1" applyAlignment="1">
      <alignment horizontal="left" wrapText="1"/>
    </xf>
    <xf numFmtId="49" fontId="40" fillId="0" borderId="13" xfId="0" applyNumberFormat="1" applyFont="1" applyBorder="1" applyAlignment="1">
      <alignment horizontal="left" wrapText="1"/>
    </xf>
    <xf numFmtId="0" fontId="41" fillId="25" borderId="10" xfId="0" applyFont="1" applyFill="1" applyBorder="1" applyAlignment="1">
      <alignment horizontal="right" wrapText="1"/>
    </xf>
    <xf numFmtId="3" fontId="41" fillId="25" borderId="10" xfId="0" applyNumberFormat="1" applyFont="1" applyFill="1" applyBorder="1" applyAlignment="1">
      <alignment horizontal="right" wrapText="1"/>
    </xf>
    <xf numFmtId="3" fontId="42" fillId="0" borderId="10" xfId="0" applyNumberFormat="1" applyFont="1" applyBorder="1"/>
    <xf numFmtId="3" fontId="41" fillId="0" borderId="10" xfId="0" applyNumberFormat="1" applyFont="1" applyBorder="1" applyAlignment="1">
      <alignment horizontal="right" wrapText="1"/>
    </xf>
    <xf numFmtId="49" fontId="40" fillId="0" borderId="11" xfId="0" applyNumberFormat="1" applyFont="1" applyBorder="1" applyAlignment="1">
      <alignment wrapText="1"/>
    </xf>
    <xf numFmtId="49" fontId="40" fillId="0" borderId="13" xfId="0" applyNumberFormat="1" applyFont="1" applyBorder="1" applyAlignment="1">
      <alignment wrapText="1"/>
    </xf>
    <xf numFmtId="49" fontId="43" fillId="0" borderId="11" xfId="0" applyNumberFormat="1" applyFont="1" applyBorder="1" applyAlignment="1">
      <alignment horizontal="left" wrapText="1"/>
    </xf>
    <xf numFmtId="49" fontId="43" fillId="0" borderId="13" xfId="0" applyNumberFormat="1" applyFont="1" applyBorder="1" applyAlignment="1">
      <alignment horizontal="left" wrapText="1"/>
    </xf>
    <xf numFmtId="0" fontId="36" fillId="0" borderId="10" xfId="0" applyFont="1" applyBorder="1" applyAlignment="1">
      <alignment horizontal="right" wrapText="1"/>
    </xf>
    <xf numFmtId="3" fontId="44" fillId="0" borderId="10" xfId="0" applyNumberFormat="1" applyFont="1" applyBorder="1" applyAlignment="1">
      <alignment horizontal="right"/>
    </xf>
    <xf numFmtId="49" fontId="41" fillId="0" borderId="10" xfId="0" applyNumberFormat="1" applyFont="1" applyBorder="1" applyAlignment="1">
      <alignment horizontal="left" vertical="center" wrapText="1"/>
    </xf>
    <xf numFmtId="49" fontId="41" fillId="0" borderId="12" xfId="0" applyNumberFormat="1" applyFont="1" applyBorder="1" applyAlignment="1">
      <alignment horizontal="left" vertical="center" wrapText="1"/>
    </xf>
    <xf numFmtId="49" fontId="40" fillId="0" borderId="12" xfId="0" applyNumberFormat="1" applyFont="1" applyBorder="1" applyAlignment="1">
      <alignment horizontal="left" wrapText="1"/>
    </xf>
    <xf numFmtId="49" fontId="41" fillId="0" borderId="10" xfId="0" applyNumberFormat="1" applyFont="1" applyBorder="1" applyAlignment="1">
      <alignment horizontal="right" wrapText="1" indent="1"/>
    </xf>
    <xf numFmtId="3" fontId="41" fillId="25" borderId="10" xfId="0" applyNumberFormat="1" applyFont="1" applyFill="1" applyBorder="1" applyAlignment="1">
      <alignment horizontal="right"/>
    </xf>
    <xf numFmtId="3" fontId="42" fillId="0" borderId="10" xfId="0" applyNumberFormat="1" applyFont="1" applyBorder="1" applyAlignment="1">
      <alignment horizontal="right"/>
    </xf>
    <xf numFmtId="3" fontId="43" fillId="0" borderId="10" xfId="0" applyNumberFormat="1" applyFont="1" applyBorder="1" applyAlignment="1">
      <alignment horizontal="center" vertical="center"/>
    </xf>
    <xf numFmtId="0" fontId="45" fillId="0" borderId="12" xfId="0" applyFont="1" applyBorder="1" applyAlignment="1">
      <alignment horizontal="center" vertical="center" wrapText="1"/>
    </xf>
    <xf numFmtId="49" fontId="35" fillId="0" borderId="10" xfId="0" applyNumberFormat="1" applyFont="1" applyBorder="1" applyAlignment="1">
      <alignment horizontal="center" wrapText="1"/>
    </xf>
    <xf numFmtId="49" fontId="36" fillId="0" borderId="12" xfId="0" applyNumberFormat="1" applyFont="1" applyBorder="1" applyAlignment="1">
      <alignment horizontal="center" vertical="center" wrapText="1"/>
    </xf>
    <xf numFmtId="3" fontId="35" fillId="0" borderId="10" xfId="0" applyNumberFormat="1" applyFont="1" applyBorder="1" applyAlignment="1">
      <alignment horizontal="center" vertical="center" wrapText="1"/>
    </xf>
    <xf numFmtId="49" fontId="35" fillId="0" borderId="12" xfId="0" applyNumberFormat="1" applyFont="1" applyBorder="1" applyAlignment="1">
      <alignment horizontal="center" wrapText="1"/>
    </xf>
    <xf numFmtId="3" fontId="35" fillId="0" borderId="10" xfId="0" applyNumberFormat="1" applyFont="1" applyBorder="1" applyAlignment="1">
      <alignment horizontal="right" vertical="center" wrapText="1"/>
    </xf>
    <xf numFmtId="49" fontId="46" fillId="26" borderId="19" xfId="0" applyNumberFormat="1" applyFont="1" applyFill="1" applyBorder="1" applyAlignment="1" applyProtection="1">
      <alignment horizontal="left" vertical="center" wrapText="1"/>
      <protection locked="0"/>
    </xf>
    <xf numFmtId="49" fontId="46" fillId="26" borderId="23" xfId="0" applyNumberFormat="1" applyFont="1" applyFill="1" applyBorder="1" applyAlignment="1" applyProtection="1">
      <alignment horizontal="left" vertical="center" wrapText="1"/>
      <protection locked="0"/>
    </xf>
    <xf numFmtId="3" fontId="46" fillId="26" borderId="10" xfId="0" applyNumberFormat="1" applyFont="1" applyFill="1" applyBorder="1" applyAlignment="1" applyProtection="1">
      <alignment horizontal="right" vertical="center" wrapText="1"/>
      <protection locked="0"/>
    </xf>
    <xf numFmtId="3" fontId="45" fillId="25" borderId="10" xfId="0" applyNumberFormat="1" applyFont="1" applyFill="1" applyBorder="1" applyAlignment="1">
      <alignment horizontal="right" vertical="center"/>
    </xf>
    <xf numFmtId="3" fontId="45" fillId="25" borderId="10" xfId="0" applyNumberFormat="1" applyFont="1" applyFill="1" applyBorder="1" applyAlignment="1">
      <alignment horizontal="right" vertical="center" wrapText="1"/>
    </xf>
    <xf numFmtId="3" fontId="47" fillId="0" borderId="10" xfId="0" applyNumberFormat="1" applyFont="1" applyBorder="1" applyAlignment="1">
      <alignment horizontal="center" vertical="center"/>
    </xf>
    <xf numFmtId="49" fontId="36" fillId="0" borderId="11" xfId="0" applyNumberFormat="1" applyFont="1" applyBorder="1" applyAlignment="1">
      <alignment horizontal="left" wrapText="1"/>
    </xf>
    <xf numFmtId="0" fontId="36" fillId="0" borderId="12" xfId="0" applyFont="1" applyBorder="1" applyAlignment="1">
      <alignment horizontal="left" wrapText="1"/>
    </xf>
    <xf numFmtId="3" fontId="48" fillId="26" borderId="10" xfId="0" applyNumberFormat="1" applyFont="1" applyFill="1" applyBorder="1" applyAlignment="1" applyProtection="1">
      <alignment horizontal="right" vertical="center" wrapText="1"/>
      <protection locked="0"/>
    </xf>
    <xf numFmtId="49" fontId="46" fillId="26" borderId="20" xfId="0" applyNumberFormat="1" applyFont="1" applyFill="1" applyBorder="1" applyAlignment="1" applyProtection="1">
      <alignment horizontal="left" vertical="center" wrapText="1"/>
      <protection locked="0"/>
    </xf>
    <xf numFmtId="49" fontId="46" fillId="26" borderId="25" xfId="0" applyNumberFormat="1" applyFont="1" applyFill="1" applyBorder="1" applyAlignment="1" applyProtection="1">
      <alignment horizontal="left" vertical="center" wrapText="1"/>
      <protection locked="0"/>
    </xf>
    <xf numFmtId="3" fontId="36" fillId="25" borderId="10" xfId="0" applyNumberFormat="1" applyFont="1" applyFill="1" applyBorder="1" applyAlignment="1">
      <alignment horizontal="right" vertical="center" wrapText="1"/>
    </xf>
    <xf numFmtId="49" fontId="41" fillId="0" borderId="11" xfId="0" applyNumberFormat="1" applyFont="1" applyBorder="1" applyAlignment="1">
      <alignment horizontal="left" vertical="top" wrapText="1"/>
    </xf>
    <xf numFmtId="49" fontId="41" fillId="0" borderId="12" xfId="0" applyNumberFormat="1" applyFont="1" applyBorder="1" applyAlignment="1">
      <alignment horizontal="left" vertical="top" wrapText="1"/>
    </xf>
    <xf numFmtId="3" fontId="41" fillId="0" borderId="10" xfId="0" applyNumberFormat="1" applyFont="1" applyBorder="1" applyAlignment="1">
      <alignment horizontal="right" vertical="center" wrapText="1"/>
    </xf>
    <xf numFmtId="49" fontId="35" fillId="0" borderId="14" xfId="0" applyNumberFormat="1" applyFont="1" applyBorder="1" applyAlignment="1">
      <alignment horizontal="center" vertical="center" wrapText="1"/>
    </xf>
    <xf numFmtId="49" fontId="35" fillId="0" borderId="18" xfId="0" applyNumberFormat="1" applyFont="1" applyBorder="1" applyAlignment="1">
      <alignment horizontal="center" vertical="center" wrapText="1"/>
    </xf>
    <xf numFmtId="49" fontId="41" fillId="0" borderId="16" xfId="0" applyNumberFormat="1" applyFont="1" applyBorder="1" applyAlignment="1">
      <alignment horizontal="left" vertical="top" wrapText="1"/>
    </xf>
    <xf numFmtId="49" fontId="41" fillId="0" borderId="18" xfId="0" applyNumberFormat="1" applyFont="1" applyBorder="1" applyAlignment="1">
      <alignment horizontal="left" vertical="top" wrapText="1"/>
    </xf>
    <xf numFmtId="3" fontId="41" fillId="0" borderId="14" xfId="0" applyNumberFormat="1" applyFont="1" applyBorder="1" applyAlignment="1">
      <alignment horizontal="right" vertical="center" wrapText="1"/>
    </xf>
    <xf numFmtId="3" fontId="45" fillId="25" borderId="14" xfId="0" applyNumberFormat="1" applyFont="1" applyFill="1" applyBorder="1" applyAlignment="1">
      <alignment horizontal="right" vertical="center" wrapText="1"/>
    </xf>
    <xf numFmtId="3" fontId="47" fillId="0" borderId="14" xfId="0" applyNumberFormat="1" applyFont="1" applyBorder="1" applyAlignment="1">
      <alignment horizontal="center" vertical="center"/>
    </xf>
    <xf numFmtId="0" fontId="49" fillId="0" borderId="0" xfId="0" applyFont="1" applyAlignment="1">
      <alignment horizontal="center"/>
    </xf>
    <xf numFmtId="49" fontId="41" fillId="0" borderId="11" xfId="0" applyNumberFormat="1" applyFont="1" applyBorder="1" applyAlignment="1">
      <alignment horizontal="left" wrapText="1"/>
    </xf>
    <xf numFmtId="49" fontId="41" fillId="0" borderId="12" xfId="0" applyNumberFormat="1" applyFont="1" applyBorder="1" applyAlignment="1">
      <alignment horizontal="left" wrapText="1"/>
    </xf>
    <xf numFmtId="49" fontId="45" fillId="0" borderId="11" xfId="0" applyNumberFormat="1" applyFont="1" applyBorder="1" applyAlignment="1">
      <alignment horizontal="left" wrapText="1"/>
    </xf>
    <xf numFmtId="49" fontId="45" fillId="0" borderId="12" xfId="0" applyNumberFormat="1" applyFont="1" applyBorder="1" applyAlignment="1">
      <alignment horizontal="left" wrapText="1"/>
    </xf>
    <xf numFmtId="3" fontId="45" fillId="0" borderId="10" xfId="0" applyNumberFormat="1" applyFont="1" applyBorder="1" applyAlignment="1">
      <alignment horizontal="right" wrapText="1"/>
    </xf>
    <xf numFmtId="3" fontId="45" fillId="25" borderId="10" xfId="0" applyNumberFormat="1" applyFont="1" applyFill="1" applyBorder="1" applyAlignment="1">
      <alignment horizontal="right" wrapText="1"/>
    </xf>
    <xf numFmtId="0" fontId="35" fillId="25" borderId="10" xfId="0" applyFont="1" applyFill="1" applyBorder="1" applyAlignment="1">
      <alignment horizontal="center" vertical="center"/>
    </xf>
    <xf numFmtId="0" fontId="36" fillId="25" borderId="11" xfId="0" applyFont="1" applyFill="1" applyBorder="1" applyAlignment="1">
      <alignment horizontal="center" vertical="center"/>
    </xf>
    <xf numFmtId="0" fontId="36" fillId="25" borderId="12" xfId="0" applyFont="1" applyFill="1" applyBorder="1" applyAlignment="1">
      <alignment horizontal="center" vertical="center"/>
    </xf>
    <xf numFmtId="3" fontId="36" fillId="25" borderId="10" xfId="0" applyNumberFormat="1" applyFont="1" applyFill="1" applyBorder="1" applyAlignment="1">
      <alignment horizontal="center" vertical="center"/>
    </xf>
    <xf numFmtId="3" fontId="50" fillId="0" borderId="10" xfId="0" applyNumberFormat="1" applyFont="1" applyBorder="1"/>
    <xf numFmtId="3" fontId="36" fillId="0" borderId="10" xfId="0" applyNumberFormat="1" applyFont="1" applyBorder="1" applyAlignment="1">
      <alignment horizontal="right" wrapText="1"/>
    </xf>
    <xf numFmtId="0" fontId="45" fillId="25" borderId="11" xfId="0" applyFont="1" applyFill="1" applyBorder="1" applyAlignment="1">
      <alignment horizontal="left"/>
    </xf>
    <xf numFmtId="0" fontId="45" fillId="25" borderId="12" xfId="0" applyFont="1" applyFill="1" applyBorder="1" applyAlignment="1">
      <alignment horizontal="left"/>
    </xf>
    <xf numFmtId="3" fontId="45" fillId="0" borderId="10" xfId="0" applyNumberFormat="1" applyFont="1" applyBorder="1" applyAlignment="1">
      <alignment horizontal="right" vertical="center" wrapText="1"/>
    </xf>
    <xf numFmtId="3" fontId="51" fillId="0" borderId="10" xfId="0" applyNumberFormat="1" applyFont="1" applyBorder="1"/>
    <xf numFmtId="0" fontId="35" fillId="25" borderId="13" xfId="0" applyFont="1" applyFill="1" applyBorder="1" applyAlignment="1">
      <alignment horizontal="center" vertical="center"/>
    </xf>
    <xf numFmtId="0" fontId="36" fillId="25" borderId="13" xfId="0" applyFont="1" applyFill="1" applyBorder="1" applyAlignment="1">
      <alignment horizontal="center" vertical="center"/>
    </xf>
    <xf numFmtId="3" fontId="36" fillId="25" borderId="10" xfId="0" applyNumberFormat="1" applyFont="1" applyFill="1" applyBorder="1" applyAlignment="1">
      <alignment horizontal="right" vertical="center"/>
    </xf>
    <xf numFmtId="49" fontId="45" fillId="0" borderId="13" xfId="0" applyNumberFormat="1" applyFont="1" applyBorder="1" applyAlignment="1">
      <alignment horizontal="left" wrapText="1"/>
    </xf>
    <xf numFmtId="3" fontId="38" fillId="0" borderId="10" xfId="0" applyNumberFormat="1" applyFont="1" applyBorder="1"/>
    <xf numFmtId="0" fontId="45" fillId="25" borderId="13" xfId="0" applyFont="1" applyFill="1" applyBorder="1" applyAlignment="1">
      <alignment horizontal="left"/>
    </xf>
    <xf numFmtId="3" fontId="35" fillId="25" borderId="10" xfId="0" applyNumberFormat="1" applyFont="1" applyFill="1" applyBorder="1" applyAlignment="1">
      <alignment horizontal="center" vertical="center" wrapText="1"/>
    </xf>
    <xf numFmtId="3" fontId="39" fillId="0" borderId="10" xfId="0" applyNumberFormat="1" applyFont="1" applyBorder="1"/>
    <xf numFmtId="49" fontId="46" fillId="26" borderId="21" xfId="0" applyNumberFormat="1" applyFont="1" applyFill="1" applyBorder="1" applyAlignment="1" applyProtection="1">
      <alignment horizontal="left" vertical="center" wrapText="1"/>
      <protection locked="0"/>
    </xf>
    <xf numFmtId="49" fontId="46" fillId="26" borderId="24" xfId="0" applyNumberFormat="1" applyFont="1" applyFill="1" applyBorder="1" applyAlignment="1" applyProtection="1">
      <alignment horizontal="left" vertical="center" wrapText="1"/>
      <protection locked="0"/>
    </xf>
    <xf numFmtId="3" fontId="46" fillId="26" borderId="10" xfId="0" applyNumberFormat="1" applyFont="1" applyFill="1" applyBorder="1" applyAlignment="1" applyProtection="1">
      <alignment horizontal="center" vertical="center" wrapText="1"/>
      <protection locked="0"/>
    </xf>
    <xf numFmtId="3" fontId="45" fillId="25" borderId="10" xfId="0" applyNumberFormat="1" applyFont="1" applyFill="1" applyBorder="1" applyAlignment="1">
      <alignment horizontal="center" vertical="center" wrapText="1"/>
    </xf>
    <xf numFmtId="3" fontId="45" fillId="0" borderId="10" xfId="0" applyNumberFormat="1" applyFont="1" applyBorder="1" applyAlignment="1">
      <alignment horizontal="center" vertical="center" wrapText="1"/>
    </xf>
    <xf numFmtId="49" fontId="36" fillId="0" borderId="13" xfId="0" applyNumberFormat="1" applyFont="1" applyBorder="1" applyAlignment="1">
      <alignment horizontal="center" vertical="center" wrapText="1"/>
    </xf>
    <xf numFmtId="49" fontId="45" fillId="0" borderId="11" xfId="0" applyNumberFormat="1" applyFont="1" applyBorder="1" applyAlignment="1">
      <alignment horizontal="left" vertical="center" wrapText="1"/>
    </xf>
    <xf numFmtId="49" fontId="45" fillId="0" borderId="12" xfId="0" applyNumberFormat="1" applyFont="1" applyBorder="1" applyAlignment="1">
      <alignment horizontal="left" vertical="center" wrapText="1"/>
    </xf>
    <xf numFmtId="49" fontId="36" fillId="0" borderId="10" xfId="0" applyNumberFormat="1" applyFont="1" applyBorder="1" applyAlignment="1">
      <alignment horizontal="center" vertical="center" wrapText="1"/>
    </xf>
    <xf numFmtId="3" fontId="39" fillId="0" borderId="10" xfId="0" applyNumberFormat="1" applyFont="1" applyBorder="1" applyAlignment="1">
      <alignment horizontal="center"/>
    </xf>
    <xf numFmtId="3" fontId="45" fillId="0" borderId="10" xfId="0" applyNumberFormat="1" applyFont="1" applyBorder="1" applyAlignment="1">
      <alignment horizontal="center" vertical="center"/>
    </xf>
    <xf numFmtId="49" fontId="36" fillId="0" borderId="11" xfId="0" applyNumberFormat="1" applyFont="1" applyBorder="1" applyAlignment="1">
      <alignment horizontal="left" vertical="center" wrapText="1"/>
    </xf>
    <xf numFmtId="49" fontId="36" fillId="0" borderId="13" xfId="0" applyNumberFormat="1" applyFont="1" applyBorder="1" applyAlignment="1">
      <alignment horizontal="left" vertical="center" wrapText="1"/>
    </xf>
    <xf numFmtId="49" fontId="41" fillId="0" borderId="11" xfId="0" applyNumberFormat="1" applyFont="1" applyBorder="1" applyAlignment="1">
      <alignment horizontal="left" vertical="center" wrapText="1"/>
    </xf>
    <xf numFmtId="49" fontId="41" fillId="0" borderId="13" xfId="0" applyNumberFormat="1" applyFont="1" applyBorder="1" applyAlignment="1">
      <alignment horizontal="left" vertical="center" wrapText="1"/>
    </xf>
    <xf numFmtId="3" fontId="36" fillId="0" borderId="10" xfId="0" applyNumberFormat="1" applyFont="1" applyBorder="1" applyAlignment="1">
      <alignment horizontal="center" vertical="center"/>
    </xf>
    <xf numFmtId="0" fontId="41" fillId="25" borderId="11" xfId="0" applyFont="1" applyFill="1" applyBorder="1" applyAlignment="1"/>
    <xf numFmtId="0" fontId="41" fillId="25" borderId="12" xfId="0" applyFont="1" applyFill="1" applyBorder="1" applyAlignment="1">
      <alignment horizontal="center"/>
    </xf>
    <xf numFmtId="49" fontId="35" fillId="25" borderId="12" xfId="0" applyNumberFormat="1" applyFont="1" applyFill="1" applyBorder="1" applyAlignment="1">
      <alignment horizontal="center" vertical="center" wrapText="1"/>
    </xf>
  </cellXfs>
  <cellStyles count="4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y" xfId="41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8"/>
  <sheetViews>
    <sheetView tabSelected="1" view="pageBreakPreview" zoomScale="50" zoomScaleNormal="50" zoomScaleSheetLayoutView="50" workbookViewId="0">
      <selection activeCell="C7" sqref="C7:D7"/>
    </sheetView>
  </sheetViews>
  <sheetFormatPr defaultRowHeight="12.75"/>
  <cols>
    <col min="1" max="1" width="13.7109375" customWidth="1"/>
    <col min="2" max="2" width="18.7109375" customWidth="1"/>
    <col min="3" max="3" width="47.7109375" customWidth="1"/>
    <col min="4" max="4" width="216.42578125" customWidth="1"/>
    <col min="5" max="5" width="30.140625" customWidth="1"/>
    <col min="6" max="6" width="27.5703125" customWidth="1"/>
    <col min="7" max="7" width="25.5703125" customWidth="1"/>
    <col min="8" max="8" width="30.85546875" customWidth="1"/>
  </cols>
  <sheetData>
    <row r="1" spans="1:8" ht="36.75" customHeight="1">
      <c r="A1" s="2"/>
      <c r="B1" s="99" t="s">
        <v>103</v>
      </c>
      <c r="C1" s="99"/>
      <c r="D1" s="99"/>
      <c r="E1" s="99"/>
      <c r="F1" s="99"/>
    </row>
    <row r="2" spans="1:8" ht="4.5" customHeight="1">
      <c r="A2" s="2"/>
      <c r="B2" s="4"/>
      <c r="C2" s="4"/>
      <c r="D2" s="4"/>
      <c r="E2" s="4"/>
      <c r="F2" s="4"/>
    </row>
    <row r="3" spans="1:8" s="1" customFormat="1" ht="18.75" customHeight="1">
      <c r="A3" s="23" t="s">
        <v>0</v>
      </c>
      <c r="B3" s="23" t="s">
        <v>1</v>
      </c>
      <c r="C3" s="24" t="s">
        <v>4</v>
      </c>
      <c r="D3" s="25"/>
      <c r="E3" s="28" t="s">
        <v>26</v>
      </c>
      <c r="F3" s="30" t="s">
        <v>2</v>
      </c>
      <c r="G3" s="30" t="s">
        <v>5</v>
      </c>
      <c r="H3" s="32" t="s">
        <v>27</v>
      </c>
    </row>
    <row r="4" spans="1:8" s="1" customFormat="1" ht="41.25" customHeight="1">
      <c r="A4" s="23"/>
      <c r="B4" s="23"/>
      <c r="C4" s="26"/>
      <c r="D4" s="27"/>
      <c r="E4" s="29"/>
      <c r="F4" s="31"/>
      <c r="G4" s="31"/>
      <c r="H4" s="33"/>
    </row>
    <row r="5" spans="1:8" ht="32.25" customHeight="1">
      <c r="A5" s="36" t="s">
        <v>7</v>
      </c>
      <c r="B5" s="36"/>
      <c r="C5" s="37" t="s">
        <v>8</v>
      </c>
      <c r="D5" s="38"/>
      <c r="E5" s="39">
        <v>23305782</v>
      </c>
      <c r="F5" s="40">
        <f>SUM(F6)</f>
        <v>381500</v>
      </c>
      <c r="G5" s="40">
        <f>SUM(G6)</f>
        <v>1927500</v>
      </c>
      <c r="H5" s="41">
        <f>E5+F5-G5</f>
        <v>21759782</v>
      </c>
    </row>
    <row r="6" spans="1:8" ht="31.5" customHeight="1">
      <c r="A6" s="36"/>
      <c r="B6" s="42" t="s">
        <v>9</v>
      </c>
      <c r="C6" s="43" t="s">
        <v>10</v>
      </c>
      <c r="D6" s="44"/>
      <c r="E6" s="45">
        <v>23185782</v>
      </c>
      <c r="F6" s="46">
        <f>SUM(F7+F24)</f>
        <v>381500</v>
      </c>
      <c r="G6" s="46">
        <f>SUM(G7+G24)</f>
        <v>1927500</v>
      </c>
      <c r="H6" s="41">
        <f>E6+F6-G6</f>
        <v>21639782</v>
      </c>
    </row>
    <row r="7" spans="1:8" ht="31.5" customHeight="1">
      <c r="A7" s="36"/>
      <c r="B7" s="47"/>
      <c r="C7" s="48" t="s">
        <v>6</v>
      </c>
      <c r="D7" s="49"/>
      <c r="E7" s="50">
        <v>12135000</v>
      </c>
      <c r="F7" s="50">
        <f>SUM(F8:F23)</f>
        <v>380500</v>
      </c>
      <c r="G7" s="50">
        <f>SUM(G8:G23)</f>
        <v>1927500</v>
      </c>
      <c r="H7" s="41">
        <f>E7+F7-G7</f>
        <v>10588000</v>
      </c>
    </row>
    <row r="8" spans="1:8" ht="55.5" customHeight="1">
      <c r="A8" s="36"/>
      <c r="B8" s="51"/>
      <c r="C8" s="52" t="s">
        <v>101</v>
      </c>
      <c r="D8" s="53"/>
      <c r="E8" s="54">
        <v>0</v>
      </c>
      <c r="F8" s="55">
        <v>160500</v>
      </c>
      <c r="G8" s="55">
        <v>0</v>
      </c>
      <c r="H8" s="56">
        <f t="shared" ref="H8:H25" si="0">E8+F8-G8</f>
        <v>160500</v>
      </c>
    </row>
    <row r="9" spans="1:8" ht="30.75" customHeight="1">
      <c r="A9" s="36"/>
      <c r="B9" s="51"/>
      <c r="C9" s="52" t="s">
        <v>29</v>
      </c>
      <c r="D9" s="53"/>
      <c r="E9" s="54">
        <v>0</v>
      </c>
      <c r="F9" s="55">
        <v>70000</v>
      </c>
      <c r="G9" s="55">
        <v>0</v>
      </c>
      <c r="H9" s="56">
        <f t="shared" si="0"/>
        <v>70000</v>
      </c>
    </row>
    <row r="10" spans="1:8" ht="31.5" customHeight="1">
      <c r="A10" s="36"/>
      <c r="B10" s="51"/>
      <c r="C10" s="52" t="s">
        <v>70</v>
      </c>
      <c r="D10" s="53"/>
      <c r="E10" s="55">
        <v>20000</v>
      </c>
      <c r="F10" s="55">
        <v>10000</v>
      </c>
      <c r="G10" s="55">
        <v>0</v>
      </c>
      <c r="H10" s="56">
        <f t="shared" si="0"/>
        <v>30000</v>
      </c>
    </row>
    <row r="11" spans="1:8" ht="31.5" customHeight="1">
      <c r="A11" s="36"/>
      <c r="B11" s="51"/>
      <c r="C11" s="52" t="s">
        <v>67</v>
      </c>
      <c r="D11" s="53"/>
      <c r="E11" s="55">
        <v>0</v>
      </c>
      <c r="F11" s="55">
        <v>50000</v>
      </c>
      <c r="G11" s="55">
        <v>0</v>
      </c>
      <c r="H11" s="56">
        <f t="shared" si="0"/>
        <v>50000</v>
      </c>
    </row>
    <row r="12" spans="1:8" ht="31.5" customHeight="1">
      <c r="A12" s="36"/>
      <c r="B12" s="51"/>
      <c r="C12" s="52" t="s">
        <v>68</v>
      </c>
      <c r="D12" s="53"/>
      <c r="E12" s="55">
        <v>0</v>
      </c>
      <c r="F12" s="55">
        <v>50000</v>
      </c>
      <c r="G12" s="55">
        <v>0</v>
      </c>
      <c r="H12" s="56">
        <f t="shared" si="0"/>
        <v>50000</v>
      </c>
    </row>
    <row r="13" spans="1:8" ht="31.5" customHeight="1">
      <c r="A13" s="36"/>
      <c r="B13" s="51"/>
      <c r="C13" s="52" t="s">
        <v>69</v>
      </c>
      <c r="D13" s="53"/>
      <c r="E13" s="55">
        <v>300000</v>
      </c>
      <c r="F13" s="55">
        <v>0</v>
      </c>
      <c r="G13" s="55">
        <v>150000</v>
      </c>
      <c r="H13" s="56">
        <f t="shared" si="0"/>
        <v>150000</v>
      </c>
    </row>
    <row r="14" spans="1:8" ht="31.5" customHeight="1">
      <c r="A14" s="36"/>
      <c r="B14" s="51"/>
      <c r="C14" s="52" t="s">
        <v>71</v>
      </c>
      <c r="D14" s="53"/>
      <c r="E14" s="55">
        <v>650000</v>
      </c>
      <c r="F14" s="55">
        <v>0</v>
      </c>
      <c r="G14" s="55">
        <v>325000</v>
      </c>
      <c r="H14" s="56">
        <f t="shared" si="0"/>
        <v>325000</v>
      </c>
    </row>
    <row r="15" spans="1:8" ht="31.5" customHeight="1">
      <c r="A15" s="36"/>
      <c r="B15" s="51"/>
      <c r="C15" s="52" t="s">
        <v>72</v>
      </c>
      <c r="D15" s="53"/>
      <c r="E15" s="55">
        <v>1000000</v>
      </c>
      <c r="F15" s="55">
        <v>0</v>
      </c>
      <c r="G15" s="55">
        <v>300000</v>
      </c>
      <c r="H15" s="56">
        <f t="shared" si="0"/>
        <v>700000</v>
      </c>
    </row>
    <row r="16" spans="1:8" ht="31.5" customHeight="1">
      <c r="A16" s="36"/>
      <c r="B16" s="51"/>
      <c r="C16" s="52" t="s">
        <v>73</v>
      </c>
      <c r="D16" s="53"/>
      <c r="E16" s="55">
        <v>715000</v>
      </c>
      <c r="F16" s="55">
        <v>0</v>
      </c>
      <c r="G16" s="55">
        <v>215000</v>
      </c>
      <c r="H16" s="56">
        <f t="shared" si="0"/>
        <v>500000</v>
      </c>
    </row>
    <row r="17" spans="1:8" ht="31.5" customHeight="1">
      <c r="A17" s="36"/>
      <c r="B17" s="51"/>
      <c r="C17" s="52" t="s">
        <v>105</v>
      </c>
      <c r="D17" s="53"/>
      <c r="E17" s="55">
        <v>2140000</v>
      </c>
      <c r="F17" s="55">
        <v>0</v>
      </c>
      <c r="G17" s="55">
        <v>320000</v>
      </c>
      <c r="H17" s="56">
        <f t="shared" si="0"/>
        <v>1820000</v>
      </c>
    </row>
    <row r="18" spans="1:8" ht="69" customHeight="1">
      <c r="A18" s="36"/>
      <c r="B18" s="51"/>
      <c r="C18" s="52" t="s">
        <v>74</v>
      </c>
      <c r="D18" s="53"/>
      <c r="E18" s="55">
        <v>400000</v>
      </c>
      <c r="F18" s="55">
        <v>0</v>
      </c>
      <c r="G18" s="55">
        <v>200000</v>
      </c>
      <c r="H18" s="56">
        <f t="shared" si="0"/>
        <v>200000</v>
      </c>
    </row>
    <row r="19" spans="1:8" ht="31.5" customHeight="1">
      <c r="A19" s="36"/>
      <c r="B19" s="51"/>
      <c r="C19" s="52" t="s">
        <v>77</v>
      </c>
      <c r="D19" s="53"/>
      <c r="E19" s="55">
        <v>80000</v>
      </c>
      <c r="F19" s="55">
        <v>0</v>
      </c>
      <c r="G19" s="55">
        <v>40000</v>
      </c>
      <c r="H19" s="56">
        <f t="shared" si="0"/>
        <v>40000</v>
      </c>
    </row>
    <row r="20" spans="1:8" ht="37.5" customHeight="1">
      <c r="A20" s="36"/>
      <c r="B20" s="51"/>
      <c r="C20" s="52" t="s">
        <v>78</v>
      </c>
      <c r="D20" s="53"/>
      <c r="E20" s="57">
        <v>100000</v>
      </c>
      <c r="F20" s="55">
        <v>0</v>
      </c>
      <c r="G20" s="55">
        <v>50000</v>
      </c>
      <c r="H20" s="56">
        <f t="shared" si="0"/>
        <v>50000</v>
      </c>
    </row>
    <row r="21" spans="1:8" ht="39" customHeight="1">
      <c r="A21" s="36"/>
      <c r="B21" s="51"/>
      <c r="C21" s="58" t="s">
        <v>79</v>
      </c>
      <c r="D21" s="59"/>
      <c r="E21" s="57">
        <v>55000</v>
      </c>
      <c r="F21" s="55">
        <v>0</v>
      </c>
      <c r="G21" s="55">
        <v>27500</v>
      </c>
      <c r="H21" s="56">
        <f t="shared" si="0"/>
        <v>27500</v>
      </c>
    </row>
    <row r="22" spans="1:8" ht="31.5" customHeight="1">
      <c r="A22" s="36"/>
      <c r="B22" s="51"/>
      <c r="C22" s="52" t="s">
        <v>80</v>
      </c>
      <c r="D22" s="53"/>
      <c r="E22" s="57">
        <v>300000</v>
      </c>
      <c r="F22" s="55">
        <v>0</v>
      </c>
      <c r="G22" s="55">
        <v>300000</v>
      </c>
      <c r="H22" s="56">
        <f t="shared" si="0"/>
        <v>0</v>
      </c>
    </row>
    <row r="23" spans="1:8" ht="31.5" customHeight="1">
      <c r="A23" s="36"/>
      <c r="B23" s="51"/>
      <c r="C23" s="52" t="s">
        <v>81</v>
      </c>
      <c r="D23" s="53"/>
      <c r="E23" s="57">
        <v>0</v>
      </c>
      <c r="F23" s="55">
        <v>40000</v>
      </c>
      <c r="G23" s="55">
        <v>0</v>
      </c>
      <c r="H23" s="56">
        <f t="shared" si="0"/>
        <v>40000</v>
      </c>
    </row>
    <row r="24" spans="1:8" ht="31.5" customHeight="1">
      <c r="A24" s="36"/>
      <c r="B24" s="51"/>
      <c r="C24" s="60" t="s">
        <v>33</v>
      </c>
      <c r="D24" s="61"/>
      <c r="E24" s="62">
        <v>0</v>
      </c>
      <c r="F24" s="50">
        <f>SUM(F25)</f>
        <v>1000</v>
      </c>
      <c r="G24" s="50">
        <v>0</v>
      </c>
      <c r="H24" s="63">
        <f t="shared" si="0"/>
        <v>1000</v>
      </c>
    </row>
    <row r="25" spans="1:8" ht="60.75" customHeight="1">
      <c r="A25" s="64"/>
      <c r="B25" s="65"/>
      <c r="C25" s="52" t="s">
        <v>28</v>
      </c>
      <c r="D25" s="66"/>
      <c r="E25" s="67" t="s">
        <v>30</v>
      </c>
      <c r="F25" s="68">
        <v>1000</v>
      </c>
      <c r="G25" s="55">
        <v>0</v>
      </c>
      <c r="H25" s="69">
        <f t="shared" si="0"/>
        <v>1000</v>
      </c>
    </row>
    <row r="26" spans="1:8" ht="38.25" customHeight="1">
      <c r="A26" s="36" t="s">
        <v>82</v>
      </c>
      <c r="B26" s="36"/>
      <c r="C26" s="37" t="s">
        <v>83</v>
      </c>
      <c r="D26" s="38"/>
      <c r="E26" s="39">
        <v>472836</v>
      </c>
      <c r="F26" s="40">
        <f>SUM(F27)</f>
        <v>0</v>
      </c>
      <c r="G26" s="40">
        <f>SUM(G27)</f>
        <v>10100</v>
      </c>
      <c r="H26" s="70">
        <f>SUM(E26+F26-G26)</f>
        <v>462736</v>
      </c>
    </row>
    <row r="27" spans="1:8" ht="35.25" customHeight="1">
      <c r="A27" s="36"/>
      <c r="B27" s="42" t="s">
        <v>84</v>
      </c>
      <c r="C27" s="43" t="s">
        <v>85</v>
      </c>
      <c r="D27" s="71"/>
      <c r="E27" s="46">
        <v>472836</v>
      </c>
      <c r="F27" s="46">
        <f>SUM(F28)</f>
        <v>0</v>
      </c>
      <c r="G27" s="46">
        <f>SUM(G28)</f>
        <v>10100</v>
      </c>
      <c r="H27" s="70">
        <f t="shared" ref="H27:H41" si="1">SUM(E27+F27-G27)</f>
        <v>462736</v>
      </c>
    </row>
    <row r="28" spans="1:8" ht="35.25" customHeight="1">
      <c r="A28" s="36"/>
      <c r="B28" s="47"/>
      <c r="C28" s="48" t="s">
        <v>86</v>
      </c>
      <c r="D28" s="49"/>
      <c r="E28" s="50">
        <f>SUM(E29)</f>
        <v>60000</v>
      </c>
      <c r="F28" s="50">
        <f t="shared" ref="F28:G28" si="2">SUM(F29)</f>
        <v>0</v>
      </c>
      <c r="G28" s="50">
        <f t="shared" si="2"/>
        <v>10100</v>
      </c>
      <c r="H28" s="70">
        <f t="shared" si="1"/>
        <v>49900</v>
      </c>
    </row>
    <row r="29" spans="1:8" ht="33.75" customHeight="1">
      <c r="A29" s="36"/>
      <c r="B29" s="51"/>
      <c r="C29" s="52" t="s">
        <v>98</v>
      </c>
      <c r="D29" s="53"/>
      <c r="E29" s="55">
        <v>60000</v>
      </c>
      <c r="F29" s="55">
        <v>0</v>
      </c>
      <c r="G29" s="55">
        <v>10100</v>
      </c>
      <c r="H29" s="70">
        <f t="shared" si="1"/>
        <v>49900</v>
      </c>
    </row>
    <row r="30" spans="1:8" ht="32.25" customHeight="1">
      <c r="A30" s="72" t="s">
        <v>11</v>
      </c>
      <c r="B30" s="72"/>
      <c r="C30" s="43" t="s">
        <v>12</v>
      </c>
      <c r="D30" s="73"/>
      <c r="E30" s="74">
        <v>40252467</v>
      </c>
      <c r="F30" s="74">
        <f>SUM(F31+F36+F55)</f>
        <v>578100</v>
      </c>
      <c r="G30" s="74">
        <v>50000</v>
      </c>
      <c r="H30" s="70">
        <f t="shared" si="1"/>
        <v>40780567</v>
      </c>
    </row>
    <row r="31" spans="1:8" ht="35.25" customHeight="1">
      <c r="A31" s="72"/>
      <c r="B31" s="42" t="s">
        <v>31</v>
      </c>
      <c r="C31" s="43" t="s">
        <v>63</v>
      </c>
      <c r="D31" s="44"/>
      <c r="E31" s="74">
        <v>5321013</v>
      </c>
      <c r="F31" s="74">
        <v>271375</v>
      </c>
      <c r="G31" s="74">
        <v>0</v>
      </c>
      <c r="H31" s="70">
        <f t="shared" si="1"/>
        <v>5592388</v>
      </c>
    </row>
    <row r="32" spans="1:8" ht="32.25" customHeight="1">
      <c r="A32" s="72"/>
      <c r="B32" s="75"/>
      <c r="C32" s="48" t="s">
        <v>14</v>
      </c>
      <c r="D32" s="49"/>
      <c r="E32" s="76">
        <v>65407</v>
      </c>
      <c r="F32" s="76">
        <v>170787</v>
      </c>
      <c r="G32" s="76">
        <v>0</v>
      </c>
      <c r="H32" s="70">
        <f t="shared" si="1"/>
        <v>236194</v>
      </c>
    </row>
    <row r="33" spans="1:10" ht="38.25" customHeight="1">
      <c r="A33" s="64"/>
      <c r="B33" s="65"/>
      <c r="C33" s="77" t="s">
        <v>32</v>
      </c>
      <c r="D33" s="78"/>
      <c r="E33" s="79">
        <v>65407</v>
      </c>
      <c r="F33" s="80">
        <v>170787</v>
      </c>
      <c r="G33" s="81">
        <v>0</v>
      </c>
      <c r="H33" s="82">
        <f t="shared" si="1"/>
        <v>236194</v>
      </c>
    </row>
    <row r="34" spans="1:10" ht="30.75" customHeight="1">
      <c r="A34" s="64"/>
      <c r="B34" s="65"/>
      <c r="C34" s="83" t="s">
        <v>16</v>
      </c>
      <c r="D34" s="84"/>
      <c r="E34" s="85">
        <f>SUM(E35)</f>
        <v>244502</v>
      </c>
      <c r="F34" s="85">
        <f t="shared" ref="F34:G34" si="3">SUM(F35)</f>
        <v>100588</v>
      </c>
      <c r="G34" s="85">
        <f t="shared" si="3"/>
        <v>0</v>
      </c>
      <c r="H34" s="70">
        <f t="shared" si="1"/>
        <v>345090</v>
      </c>
    </row>
    <row r="35" spans="1:10" ht="46.5" customHeight="1">
      <c r="A35" s="36"/>
      <c r="B35" s="51"/>
      <c r="C35" s="86" t="s">
        <v>34</v>
      </c>
      <c r="D35" s="87"/>
      <c r="E35" s="79">
        <v>244502</v>
      </c>
      <c r="F35" s="81">
        <v>100588</v>
      </c>
      <c r="G35" s="81">
        <v>0</v>
      </c>
      <c r="H35" s="82">
        <f t="shared" si="1"/>
        <v>345090</v>
      </c>
    </row>
    <row r="36" spans="1:10" ht="99" customHeight="1">
      <c r="A36" s="36"/>
      <c r="B36" s="42" t="s">
        <v>35</v>
      </c>
      <c r="C36" s="43" t="s">
        <v>36</v>
      </c>
      <c r="D36" s="44"/>
      <c r="E36" s="81">
        <f>SUM(E37)</f>
        <v>0</v>
      </c>
      <c r="F36" s="88">
        <f>SUM(F37)</f>
        <v>306725</v>
      </c>
      <c r="G36" s="88">
        <f t="shared" ref="G36" si="4">SUM(G37)</f>
        <v>0</v>
      </c>
      <c r="H36" s="70">
        <f t="shared" si="1"/>
        <v>306725</v>
      </c>
    </row>
    <row r="37" spans="1:10" ht="55.5" customHeight="1">
      <c r="A37" s="36"/>
      <c r="B37" s="51"/>
      <c r="C37" s="48" t="s">
        <v>14</v>
      </c>
      <c r="D37" s="49"/>
      <c r="E37" s="46">
        <v>0</v>
      </c>
      <c r="F37" s="88">
        <f>SUM(F38+F39+F40+F41+F47+F48+F49+F50+F51+F52+F53+F54)</f>
        <v>306725</v>
      </c>
      <c r="G37" s="88">
        <f t="shared" ref="G37" si="5">SUM(G38+G39+G40+G41+G47+G48+G49+G50+G51+G52+G53+G54)</f>
        <v>0</v>
      </c>
      <c r="H37" s="70">
        <f t="shared" si="1"/>
        <v>306725</v>
      </c>
    </row>
    <row r="38" spans="1:10" ht="39.75" customHeight="1">
      <c r="A38" s="36"/>
      <c r="B38" s="51"/>
      <c r="C38" s="89" t="s">
        <v>37</v>
      </c>
      <c r="D38" s="90"/>
      <c r="E38" s="91">
        <v>0</v>
      </c>
      <c r="F38" s="81">
        <v>162638</v>
      </c>
      <c r="G38" s="81">
        <v>0</v>
      </c>
      <c r="H38" s="82">
        <f t="shared" si="1"/>
        <v>162638</v>
      </c>
    </row>
    <row r="39" spans="1:10" ht="38.25" customHeight="1">
      <c r="A39" s="36"/>
      <c r="B39" s="51"/>
      <c r="C39" s="89" t="s">
        <v>38</v>
      </c>
      <c r="D39" s="90"/>
      <c r="E39" s="91">
        <v>0</v>
      </c>
      <c r="F39" s="81">
        <v>25388</v>
      </c>
      <c r="G39" s="81">
        <v>0</v>
      </c>
      <c r="H39" s="82">
        <f t="shared" si="1"/>
        <v>25388</v>
      </c>
    </row>
    <row r="40" spans="1:10" ht="38.25" customHeight="1">
      <c r="A40" s="36"/>
      <c r="B40" s="51"/>
      <c r="C40" s="89" t="s">
        <v>39</v>
      </c>
      <c r="D40" s="90"/>
      <c r="E40" s="91">
        <v>0</v>
      </c>
      <c r="F40" s="81">
        <v>69517</v>
      </c>
      <c r="G40" s="81">
        <v>0</v>
      </c>
      <c r="H40" s="82">
        <f t="shared" si="1"/>
        <v>69517</v>
      </c>
    </row>
    <row r="41" spans="1:10" ht="42.75" customHeight="1">
      <c r="A41" s="92"/>
      <c r="B41" s="93"/>
      <c r="C41" s="94" t="s">
        <v>45</v>
      </c>
      <c r="D41" s="95"/>
      <c r="E41" s="96">
        <v>0</v>
      </c>
      <c r="F41" s="97">
        <v>1210</v>
      </c>
      <c r="G41" s="97">
        <v>0</v>
      </c>
      <c r="H41" s="98">
        <f t="shared" si="1"/>
        <v>1210</v>
      </c>
    </row>
    <row r="42" spans="1:10" ht="11.25" customHeight="1">
      <c r="A42" s="9"/>
      <c r="B42" s="9"/>
      <c r="C42" s="9"/>
      <c r="D42" s="9"/>
      <c r="E42" s="9"/>
      <c r="F42" s="9"/>
      <c r="G42" s="9"/>
      <c r="H42" s="9"/>
      <c r="I42" s="10"/>
      <c r="J42" s="10"/>
    </row>
    <row r="43" spans="1:10" ht="57.75" customHeight="1">
      <c r="A43" s="21" t="s">
        <v>102</v>
      </c>
      <c r="B43" s="21"/>
      <c r="C43" s="21"/>
      <c r="D43" s="21"/>
      <c r="E43" s="21"/>
      <c r="F43" s="21"/>
      <c r="G43" s="21"/>
      <c r="H43" s="21"/>
      <c r="I43" s="21"/>
      <c r="J43" s="21"/>
    </row>
    <row r="44" spans="1:10" ht="38.25" customHeight="1">
      <c r="A44" s="10"/>
      <c r="B44" s="10"/>
      <c r="C44" s="10"/>
      <c r="D44" s="10"/>
      <c r="E44" s="10"/>
      <c r="F44" s="10"/>
      <c r="G44" s="10"/>
      <c r="H44" s="10"/>
      <c r="I44" s="11"/>
      <c r="J44" s="11"/>
    </row>
    <row r="45" spans="1:10" ht="27.75" customHeight="1">
      <c r="A45" s="23" t="s">
        <v>0</v>
      </c>
      <c r="B45" s="23" t="s">
        <v>1</v>
      </c>
      <c r="C45" s="24" t="s">
        <v>4</v>
      </c>
      <c r="D45" s="25"/>
      <c r="E45" s="28" t="s">
        <v>26</v>
      </c>
      <c r="F45" s="30" t="s">
        <v>2</v>
      </c>
      <c r="G45" s="30" t="s">
        <v>5</v>
      </c>
      <c r="H45" s="32" t="s">
        <v>27</v>
      </c>
    </row>
    <row r="46" spans="1:10" ht="29.25" customHeight="1">
      <c r="A46" s="23"/>
      <c r="B46" s="23"/>
      <c r="C46" s="26"/>
      <c r="D46" s="27"/>
      <c r="E46" s="29"/>
      <c r="F46" s="31"/>
      <c r="G46" s="31"/>
      <c r="H46" s="33"/>
    </row>
    <row r="47" spans="1:10" ht="63.75" customHeight="1">
      <c r="A47" s="36"/>
      <c r="B47" s="51"/>
      <c r="C47" s="100" t="s">
        <v>40</v>
      </c>
      <c r="D47" s="101"/>
      <c r="E47" s="91">
        <v>0</v>
      </c>
      <c r="F47" s="81">
        <v>1711</v>
      </c>
      <c r="G47" s="81">
        <v>0</v>
      </c>
      <c r="H47" s="82">
        <f t="shared" ref="H47:H51" si="6">SUM(E47+F47-G47)</f>
        <v>1711</v>
      </c>
    </row>
    <row r="48" spans="1:10" ht="41.25" customHeight="1">
      <c r="A48" s="36"/>
      <c r="B48" s="51"/>
      <c r="C48" s="100" t="s">
        <v>41</v>
      </c>
      <c r="D48" s="101"/>
      <c r="E48" s="91">
        <v>0</v>
      </c>
      <c r="F48" s="81">
        <v>17970</v>
      </c>
      <c r="G48" s="81">
        <v>0</v>
      </c>
      <c r="H48" s="82">
        <f t="shared" si="6"/>
        <v>17970</v>
      </c>
    </row>
    <row r="49" spans="1:8" ht="44.25" customHeight="1">
      <c r="A49" s="36"/>
      <c r="B49" s="51"/>
      <c r="C49" s="100" t="s">
        <v>42</v>
      </c>
      <c r="D49" s="101"/>
      <c r="E49" s="91">
        <v>0</v>
      </c>
      <c r="F49" s="81">
        <v>15952</v>
      </c>
      <c r="G49" s="81">
        <v>0</v>
      </c>
      <c r="H49" s="82">
        <f t="shared" si="6"/>
        <v>15952</v>
      </c>
    </row>
    <row r="50" spans="1:8" ht="39.75" customHeight="1">
      <c r="A50" s="36"/>
      <c r="B50" s="51"/>
      <c r="C50" s="100" t="s">
        <v>43</v>
      </c>
      <c r="D50" s="101"/>
      <c r="E50" s="91">
        <v>0</v>
      </c>
      <c r="F50" s="81">
        <v>3691</v>
      </c>
      <c r="G50" s="81">
        <v>0</v>
      </c>
      <c r="H50" s="82">
        <f t="shared" si="6"/>
        <v>3691</v>
      </c>
    </row>
    <row r="51" spans="1:8" ht="42.75" customHeight="1">
      <c r="A51" s="36"/>
      <c r="B51" s="51"/>
      <c r="C51" s="100" t="s">
        <v>44</v>
      </c>
      <c r="D51" s="101"/>
      <c r="E51" s="91">
        <v>0</v>
      </c>
      <c r="F51" s="81">
        <v>5274</v>
      </c>
      <c r="G51" s="81">
        <v>0</v>
      </c>
      <c r="H51" s="82">
        <f t="shared" si="6"/>
        <v>5274</v>
      </c>
    </row>
    <row r="52" spans="1:8" ht="41.25" customHeight="1">
      <c r="A52" s="36"/>
      <c r="B52" s="51"/>
      <c r="C52" s="100" t="s">
        <v>46</v>
      </c>
      <c r="D52" s="101"/>
      <c r="E52" s="91">
        <v>0</v>
      </c>
      <c r="F52" s="81">
        <v>308</v>
      </c>
      <c r="G52" s="81">
        <v>0</v>
      </c>
      <c r="H52" s="82">
        <f t="shared" ref="H52:H57" si="7">SUM(E52+F52-G52)</f>
        <v>308</v>
      </c>
    </row>
    <row r="53" spans="1:8" ht="44.25" customHeight="1">
      <c r="A53" s="36"/>
      <c r="B53" s="51"/>
      <c r="C53" s="100" t="s">
        <v>47</v>
      </c>
      <c r="D53" s="101"/>
      <c r="E53" s="91">
        <v>0</v>
      </c>
      <c r="F53" s="81">
        <v>349</v>
      </c>
      <c r="G53" s="81">
        <v>0</v>
      </c>
      <c r="H53" s="82">
        <f t="shared" si="7"/>
        <v>349</v>
      </c>
    </row>
    <row r="54" spans="1:8" ht="36.75" customHeight="1">
      <c r="A54" s="36"/>
      <c r="B54" s="51"/>
      <c r="C54" s="100" t="s">
        <v>48</v>
      </c>
      <c r="D54" s="101"/>
      <c r="E54" s="91">
        <v>0</v>
      </c>
      <c r="F54" s="81">
        <v>2717</v>
      </c>
      <c r="G54" s="81">
        <v>0</v>
      </c>
      <c r="H54" s="82">
        <f t="shared" si="7"/>
        <v>2717</v>
      </c>
    </row>
    <row r="55" spans="1:8" ht="37.5" customHeight="1">
      <c r="A55" s="72"/>
      <c r="B55" s="42" t="s">
        <v>19</v>
      </c>
      <c r="C55" s="43" t="s">
        <v>18</v>
      </c>
      <c r="D55" s="73"/>
      <c r="E55" s="46">
        <f>SUM(E56)</f>
        <v>50000</v>
      </c>
      <c r="F55" s="46">
        <f t="shared" ref="F55:G55" si="8">SUM(F56)</f>
        <v>0</v>
      </c>
      <c r="G55" s="46">
        <f t="shared" si="8"/>
        <v>50000</v>
      </c>
      <c r="H55" s="70">
        <f t="shared" si="7"/>
        <v>0</v>
      </c>
    </row>
    <row r="56" spans="1:8" ht="32.25" customHeight="1">
      <c r="A56" s="72"/>
      <c r="B56" s="51"/>
      <c r="C56" s="48" t="s">
        <v>6</v>
      </c>
      <c r="D56" s="49"/>
      <c r="E56" s="50">
        <f t="shared" ref="E56:F56" si="9">SUM(E57:E57)</f>
        <v>50000</v>
      </c>
      <c r="F56" s="50">
        <f t="shared" si="9"/>
        <v>0</v>
      </c>
      <c r="G56" s="50">
        <f>SUM(G57:G57)</f>
        <v>50000</v>
      </c>
      <c r="H56" s="70">
        <f t="shared" si="7"/>
        <v>0</v>
      </c>
    </row>
    <row r="57" spans="1:8" ht="42" customHeight="1">
      <c r="A57" s="72"/>
      <c r="B57" s="51"/>
      <c r="C57" s="102" t="s">
        <v>64</v>
      </c>
      <c r="D57" s="103"/>
      <c r="E57" s="104">
        <v>50000</v>
      </c>
      <c r="F57" s="105">
        <v>0</v>
      </c>
      <c r="G57" s="105">
        <v>50000</v>
      </c>
      <c r="H57" s="70">
        <f t="shared" si="7"/>
        <v>0</v>
      </c>
    </row>
    <row r="58" spans="1:8" ht="42" customHeight="1">
      <c r="A58" s="36" t="s">
        <v>87</v>
      </c>
      <c r="B58" s="36"/>
      <c r="C58" s="37" t="s">
        <v>88</v>
      </c>
      <c r="D58" s="38"/>
      <c r="E58" s="39">
        <v>10209700</v>
      </c>
      <c r="F58" s="40">
        <f>SUM(F59)</f>
        <v>0</v>
      </c>
      <c r="G58" s="40">
        <f>SUM(G59)</f>
        <v>4300</v>
      </c>
      <c r="H58" s="70">
        <f>SUM(E58+F58-G58)</f>
        <v>10205400</v>
      </c>
    </row>
    <row r="59" spans="1:8" ht="42" customHeight="1">
      <c r="A59" s="36"/>
      <c r="B59" s="42" t="s">
        <v>89</v>
      </c>
      <c r="C59" s="43" t="s">
        <v>90</v>
      </c>
      <c r="D59" s="71"/>
      <c r="E59" s="46">
        <v>205000</v>
      </c>
      <c r="F59" s="46">
        <f>SUM(F60)</f>
        <v>0</v>
      </c>
      <c r="G59" s="46">
        <f>SUM(G60)</f>
        <v>4300</v>
      </c>
      <c r="H59" s="70">
        <f t="shared" ref="H59:H65" si="10">SUM(E59+F59-G59)</f>
        <v>200700</v>
      </c>
    </row>
    <row r="60" spans="1:8" ht="42" customHeight="1">
      <c r="A60" s="36"/>
      <c r="B60" s="47"/>
      <c r="C60" s="48" t="s">
        <v>86</v>
      </c>
      <c r="D60" s="49"/>
      <c r="E60" s="50">
        <f>SUM(E61)</f>
        <v>55000</v>
      </c>
      <c r="F60" s="50">
        <f t="shared" ref="F60" si="11">SUM(F61)</f>
        <v>0</v>
      </c>
      <c r="G60" s="50">
        <f t="shared" ref="G60" si="12">SUM(G61)</f>
        <v>4300</v>
      </c>
      <c r="H60" s="70">
        <f t="shared" si="10"/>
        <v>50700</v>
      </c>
    </row>
    <row r="61" spans="1:8" ht="42" customHeight="1">
      <c r="A61" s="36"/>
      <c r="B61" s="51"/>
      <c r="C61" s="52" t="s">
        <v>98</v>
      </c>
      <c r="D61" s="53"/>
      <c r="E61" s="55">
        <v>55000</v>
      </c>
      <c r="F61" s="55">
        <v>0</v>
      </c>
      <c r="G61" s="55">
        <v>4300</v>
      </c>
      <c r="H61" s="70">
        <f t="shared" si="10"/>
        <v>50700</v>
      </c>
    </row>
    <row r="62" spans="1:8" ht="29.25" customHeight="1">
      <c r="A62" s="106">
        <v>852</v>
      </c>
      <c r="B62" s="106"/>
      <c r="C62" s="107" t="s">
        <v>17</v>
      </c>
      <c r="D62" s="108"/>
      <c r="E62" s="109">
        <v>19510763</v>
      </c>
      <c r="F62" s="39">
        <f>SUM(F63+F69)</f>
        <v>2400</v>
      </c>
      <c r="G62" s="39">
        <f>SUM(G63+G69+G66)</f>
        <v>58100</v>
      </c>
      <c r="H62" s="110">
        <f t="shared" si="10"/>
        <v>19455063</v>
      </c>
    </row>
    <row r="63" spans="1:8" ht="29.25" customHeight="1">
      <c r="A63" s="106"/>
      <c r="B63" s="106">
        <v>85218</v>
      </c>
      <c r="C63" s="107" t="s">
        <v>49</v>
      </c>
      <c r="D63" s="108"/>
      <c r="E63" s="109">
        <v>1722832</v>
      </c>
      <c r="F63" s="88">
        <v>0</v>
      </c>
      <c r="G63" s="88">
        <v>50000</v>
      </c>
      <c r="H63" s="110">
        <f t="shared" si="10"/>
        <v>1672832</v>
      </c>
    </row>
    <row r="64" spans="1:8" ht="29.25" customHeight="1">
      <c r="A64" s="106"/>
      <c r="B64" s="106"/>
      <c r="C64" s="48" t="s">
        <v>6</v>
      </c>
      <c r="D64" s="49"/>
      <c r="E64" s="111">
        <v>50000</v>
      </c>
      <c r="F64" s="88">
        <v>0</v>
      </c>
      <c r="G64" s="88">
        <v>50000</v>
      </c>
      <c r="H64" s="110">
        <f t="shared" si="10"/>
        <v>0</v>
      </c>
    </row>
    <row r="65" spans="1:8" ht="29.25" customHeight="1">
      <c r="A65" s="106"/>
      <c r="B65" s="106"/>
      <c r="C65" s="112" t="s">
        <v>66</v>
      </c>
      <c r="D65" s="113"/>
      <c r="E65" s="80">
        <v>50000</v>
      </c>
      <c r="F65" s="81">
        <v>0</v>
      </c>
      <c r="G65" s="114">
        <v>50000</v>
      </c>
      <c r="H65" s="115">
        <f t="shared" si="10"/>
        <v>0</v>
      </c>
    </row>
    <row r="66" spans="1:8" ht="29.25" customHeight="1">
      <c r="A66" s="106"/>
      <c r="B66" s="42" t="s">
        <v>99</v>
      </c>
      <c r="C66" s="43" t="s">
        <v>100</v>
      </c>
      <c r="D66" s="71"/>
      <c r="E66" s="46">
        <v>932790</v>
      </c>
      <c r="F66" s="46">
        <f>SUM(F67)</f>
        <v>0</v>
      </c>
      <c r="G66" s="46">
        <f>SUM(G67)</f>
        <v>5700</v>
      </c>
      <c r="H66" s="70">
        <f t="shared" ref="H66:H68" si="13">SUM(E66+F66-G66)</f>
        <v>927090</v>
      </c>
    </row>
    <row r="67" spans="1:8" ht="29.25" customHeight="1">
      <c r="A67" s="106"/>
      <c r="B67" s="47"/>
      <c r="C67" s="48" t="s">
        <v>86</v>
      </c>
      <c r="D67" s="49"/>
      <c r="E67" s="50">
        <f>SUM(E68)</f>
        <v>268000</v>
      </c>
      <c r="F67" s="50">
        <f t="shared" ref="F67:G67" si="14">SUM(F68)</f>
        <v>0</v>
      </c>
      <c r="G67" s="50">
        <f t="shared" si="14"/>
        <v>5700</v>
      </c>
      <c r="H67" s="70">
        <f t="shared" si="13"/>
        <v>262300</v>
      </c>
    </row>
    <row r="68" spans="1:8" ht="29.25" customHeight="1">
      <c r="A68" s="106"/>
      <c r="B68" s="51"/>
      <c r="C68" s="52" t="s">
        <v>98</v>
      </c>
      <c r="D68" s="53"/>
      <c r="E68" s="55">
        <v>268000</v>
      </c>
      <c r="F68" s="55">
        <v>0</v>
      </c>
      <c r="G68" s="55">
        <v>5700</v>
      </c>
      <c r="H68" s="70">
        <f t="shared" si="13"/>
        <v>262300</v>
      </c>
    </row>
    <row r="69" spans="1:8" ht="29.25" customHeight="1">
      <c r="A69" s="106"/>
      <c r="B69" s="116">
        <v>85295</v>
      </c>
      <c r="C69" s="107" t="s">
        <v>18</v>
      </c>
      <c r="D69" s="117"/>
      <c r="E69" s="118">
        <v>391000</v>
      </c>
      <c r="F69" s="88">
        <v>2400</v>
      </c>
      <c r="G69" s="46">
        <v>2400</v>
      </c>
      <c r="H69" s="115">
        <f t="shared" ref="H69:H88" si="15">SUM(E69+F69-G69)</f>
        <v>391000</v>
      </c>
    </row>
    <row r="70" spans="1:8" ht="29.25" customHeight="1">
      <c r="A70" s="106"/>
      <c r="B70" s="116"/>
      <c r="C70" s="48" t="s">
        <v>14</v>
      </c>
      <c r="D70" s="49"/>
      <c r="E70" s="80">
        <v>330000</v>
      </c>
      <c r="F70" s="81">
        <v>2400</v>
      </c>
      <c r="G70" s="114">
        <v>2400</v>
      </c>
      <c r="H70" s="115">
        <f t="shared" si="15"/>
        <v>330000</v>
      </c>
    </row>
    <row r="71" spans="1:8" ht="29.25" customHeight="1">
      <c r="A71" s="106"/>
      <c r="B71" s="116"/>
      <c r="C71" s="102" t="s">
        <v>75</v>
      </c>
      <c r="D71" s="119"/>
      <c r="E71" s="80">
        <v>8300</v>
      </c>
      <c r="F71" s="81">
        <v>2400</v>
      </c>
      <c r="G71" s="114">
        <v>0</v>
      </c>
      <c r="H71" s="120">
        <f t="shared" si="15"/>
        <v>10700</v>
      </c>
    </row>
    <row r="72" spans="1:8" ht="29.25" customHeight="1">
      <c r="A72" s="106"/>
      <c r="B72" s="116"/>
      <c r="C72" s="112" t="s">
        <v>76</v>
      </c>
      <c r="D72" s="121"/>
      <c r="E72" s="80">
        <v>209154</v>
      </c>
      <c r="F72" s="81">
        <v>0</v>
      </c>
      <c r="G72" s="114">
        <v>2400</v>
      </c>
      <c r="H72" s="120">
        <f t="shared" si="15"/>
        <v>206754</v>
      </c>
    </row>
    <row r="73" spans="1:8" ht="29.25" customHeight="1">
      <c r="A73" s="36" t="s">
        <v>15</v>
      </c>
      <c r="B73" s="42"/>
      <c r="C73" s="43" t="s">
        <v>23</v>
      </c>
      <c r="D73" s="73"/>
      <c r="E73" s="74">
        <v>12677364</v>
      </c>
      <c r="F73" s="122">
        <f>SUM(F74+F77+F83+F86+F94)</f>
        <v>1240962</v>
      </c>
      <c r="G73" s="122">
        <f>SUM(G74+G77+G83+G86+G94)</f>
        <v>13300</v>
      </c>
      <c r="H73" s="123">
        <f t="shared" si="15"/>
        <v>13905026</v>
      </c>
    </row>
    <row r="74" spans="1:8" ht="29.25" customHeight="1">
      <c r="A74" s="106"/>
      <c r="B74" s="106">
        <v>85403</v>
      </c>
      <c r="C74" s="107" t="s">
        <v>50</v>
      </c>
      <c r="D74" s="108"/>
      <c r="E74" s="109">
        <v>1071100</v>
      </c>
      <c r="F74" s="39">
        <v>43051</v>
      </c>
      <c r="G74" s="39">
        <v>0</v>
      </c>
      <c r="H74" s="123">
        <f t="shared" si="15"/>
        <v>1114151</v>
      </c>
    </row>
    <row r="75" spans="1:8" ht="29.25" customHeight="1">
      <c r="A75" s="106"/>
      <c r="B75" s="106"/>
      <c r="C75" s="83" t="s">
        <v>16</v>
      </c>
      <c r="D75" s="84"/>
      <c r="E75" s="109">
        <v>1071100</v>
      </c>
      <c r="F75" s="39">
        <v>43051</v>
      </c>
      <c r="G75" s="39">
        <v>0</v>
      </c>
      <c r="H75" s="123">
        <f t="shared" si="15"/>
        <v>1114151</v>
      </c>
    </row>
    <row r="76" spans="1:8" ht="42.75" customHeight="1">
      <c r="A76" s="106"/>
      <c r="B76" s="106"/>
      <c r="C76" s="124" t="s">
        <v>51</v>
      </c>
      <c r="D76" s="125"/>
      <c r="E76" s="126">
        <v>817800</v>
      </c>
      <c r="F76" s="127">
        <v>43051</v>
      </c>
      <c r="G76" s="128">
        <v>0</v>
      </c>
      <c r="H76" s="115">
        <f t="shared" si="15"/>
        <v>860851</v>
      </c>
    </row>
    <row r="77" spans="1:8" ht="44.25" customHeight="1">
      <c r="A77" s="106"/>
      <c r="B77" s="42" t="s">
        <v>20</v>
      </c>
      <c r="C77" s="43" t="s">
        <v>21</v>
      </c>
      <c r="D77" s="129"/>
      <c r="E77" s="109">
        <v>620586</v>
      </c>
      <c r="F77" s="122">
        <f>SUM(F78)</f>
        <v>397766</v>
      </c>
      <c r="G77" s="122">
        <v>0</v>
      </c>
      <c r="H77" s="123">
        <f t="shared" si="15"/>
        <v>1018352</v>
      </c>
    </row>
    <row r="78" spans="1:8" ht="32.25" customHeight="1">
      <c r="A78" s="106"/>
      <c r="B78" s="42"/>
      <c r="C78" s="83" t="s">
        <v>16</v>
      </c>
      <c r="D78" s="84"/>
      <c r="E78" s="109">
        <v>620586</v>
      </c>
      <c r="F78" s="122">
        <v>397766</v>
      </c>
      <c r="G78" s="122">
        <v>0</v>
      </c>
      <c r="H78" s="123">
        <f t="shared" si="15"/>
        <v>1018352</v>
      </c>
    </row>
    <row r="79" spans="1:8" ht="39.75" customHeight="1">
      <c r="A79" s="106"/>
      <c r="B79" s="106"/>
      <c r="C79" s="130" t="s">
        <v>52</v>
      </c>
      <c r="D79" s="131"/>
      <c r="E79" s="79">
        <v>506600</v>
      </c>
      <c r="F79" s="81">
        <v>126660</v>
      </c>
      <c r="G79" s="114">
        <v>0</v>
      </c>
      <c r="H79" s="115">
        <f t="shared" si="15"/>
        <v>633260</v>
      </c>
    </row>
    <row r="80" spans="1:8" ht="42" customHeight="1">
      <c r="A80" s="106"/>
      <c r="B80" s="106"/>
      <c r="C80" s="130" t="s">
        <v>24</v>
      </c>
      <c r="D80" s="131"/>
      <c r="E80" s="79">
        <v>14205</v>
      </c>
      <c r="F80" s="81">
        <v>114159</v>
      </c>
      <c r="G80" s="114">
        <v>0</v>
      </c>
      <c r="H80" s="115">
        <f t="shared" si="15"/>
        <v>128364</v>
      </c>
    </row>
    <row r="81" spans="1:10" ht="42" customHeight="1">
      <c r="A81" s="106"/>
      <c r="B81" s="106"/>
      <c r="C81" s="130" t="s">
        <v>25</v>
      </c>
      <c r="D81" s="131"/>
      <c r="E81" s="79">
        <v>14205</v>
      </c>
      <c r="F81" s="81">
        <v>114159</v>
      </c>
      <c r="G81" s="114">
        <v>0</v>
      </c>
      <c r="H81" s="115">
        <f t="shared" si="15"/>
        <v>128364</v>
      </c>
    </row>
    <row r="82" spans="1:10" ht="42" customHeight="1">
      <c r="A82" s="106"/>
      <c r="B82" s="106"/>
      <c r="C82" s="130" t="s">
        <v>22</v>
      </c>
      <c r="D82" s="131"/>
      <c r="E82" s="79">
        <v>85576</v>
      </c>
      <c r="F82" s="81">
        <v>42788</v>
      </c>
      <c r="G82" s="114">
        <v>0</v>
      </c>
      <c r="H82" s="115">
        <f t="shared" si="15"/>
        <v>128364</v>
      </c>
    </row>
    <row r="83" spans="1:10" ht="43.5" customHeight="1">
      <c r="A83" s="36"/>
      <c r="B83" s="132" t="s">
        <v>53</v>
      </c>
      <c r="C83" s="43" t="s">
        <v>54</v>
      </c>
      <c r="D83" s="73"/>
      <c r="E83" s="40">
        <v>1401086</v>
      </c>
      <c r="F83" s="40">
        <v>147426</v>
      </c>
      <c r="G83" s="40">
        <v>0</v>
      </c>
      <c r="H83" s="133">
        <f t="shared" si="15"/>
        <v>1548512</v>
      </c>
    </row>
    <row r="84" spans="1:10" ht="26.25" customHeight="1">
      <c r="A84" s="36"/>
      <c r="B84" s="42"/>
      <c r="C84" s="83" t="s">
        <v>16</v>
      </c>
      <c r="D84" s="84"/>
      <c r="E84" s="46">
        <v>1401086</v>
      </c>
      <c r="F84" s="114">
        <v>147426</v>
      </c>
      <c r="G84" s="114">
        <v>0</v>
      </c>
      <c r="H84" s="123">
        <f t="shared" si="15"/>
        <v>1548512</v>
      </c>
    </row>
    <row r="85" spans="1:10" ht="32.25" customHeight="1">
      <c r="A85" s="36"/>
      <c r="B85" s="42"/>
      <c r="C85" s="130" t="s">
        <v>55</v>
      </c>
      <c r="D85" s="131"/>
      <c r="E85" s="114">
        <v>1401086</v>
      </c>
      <c r="F85" s="114">
        <v>147426</v>
      </c>
      <c r="G85" s="114">
        <v>0</v>
      </c>
      <c r="H85" s="120">
        <f t="shared" si="15"/>
        <v>1548512</v>
      </c>
    </row>
    <row r="86" spans="1:10" ht="31.5" customHeight="1">
      <c r="A86" s="36"/>
      <c r="B86" s="132" t="s">
        <v>56</v>
      </c>
      <c r="C86" s="43" t="s">
        <v>57</v>
      </c>
      <c r="D86" s="73"/>
      <c r="E86" s="40">
        <v>6101647</v>
      </c>
      <c r="F86" s="40">
        <v>652719</v>
      </c>
      <c r="G86" s="40">
        <v>0</v>
      </c>
      <c r="H86" s="123">
        <f t="shared" si="15"/>
        <v>6754366</v>
      </c>
    </row>
    <row r="87" spans="1:10" ht="32.25" customHeight="1">
      <c r="A87" s="36"/>
      <c r="B87" s="42"/>
      <c r="C87" s="83" t="s">
        <v>16</v>
      </c>
      <c r="D87" s="84"/>
      <c r="E87" s="46">
        <v>6101647</v>
      </c>
      <c r="F87" s="46">
        <v>652719</v>
      </c>
      <c r="G87" s="46">
        <v>0</v>
      </c>
      <c r="H87" s="123">
        <f t="shared" si="15"/>
        <v>6754366</v>
      </c>
    </row>
    <row r="88" spans="1:10" ht="36.75" customHeight="1">
      <c r="A88" s="36"/>
      <c r="B88" s="42"/>
      <c r="C88" s="130" t="s">
        <v>65</v>
      </c>
      <c r="D88" s="131"/>
      <c r="E88" s="114">
        <v>6101647</v>
      </c>
      <c r="F88" s="114">
        <v>652719</v>
      </c>
      <c r="G88" s="114">
        <v>0</v>
      </c>
      <c r="H88" s="120">
        <f t="shared" si="15"/>
        <v>6754366</v>
      </c>
    </row>
    <row r="89" spans="1:10" ht="36.75" customHeight="1">
      <c r="A89" s="8"/>
      <c r="B89" s="15"/>
      <c r="C89" s="12"/>
      <c r="D89" s="12"/>
      <c r="E89" s="13"/>
      <c r="F89" s="13"/>
      <c r="G89" s="13"/>
      <c r="H89" s="14"/>
    </row>
    <row r="90" spans="1:10" ht="36.75" customHeight="1">
      <c r="A90" s="21" t="s">
        <v>104</v>
      </c>
      <c r="B90" s="21"/>
      <c r="C90" s="21"/>
      <c r="D90" s="21"/>
      <c r="E90" s="21"/>
      <c r="F90" s="21"/>
      <c r="G90" s="21"/>
      <c r="H90" s="21"/>
      <c r="I90" s="21"/>
      <c r="J90" s="21"/>
    </row>
    <row r="91" spans="1:10" ht="36.75" customHeight="1">
      <c r="A91" s="16"/>
      <c r="B91" s="17"/>
      <c r="C91" s="18"/>
      <c r="D91" s="18"/>
      <c r="E91" s="19"/>
      <c r="F91" s="19"/>
      <c r="G91" s="19"/>
      <c r="H91" s="20"/>
    </row>
    <row r="92" spans="1:10" ht="26.25" customHeight="1">
      <c r="A92" s="23" t="s">
        <v>0</v>
      </c>
      <c r="B92" s="23" t="s">
        <v>1</v>
      </c>
      <c r="C92" s="24" t="s">
        <v>4</v>
      </c>
      <c r="D92" s="25"/>
      <c r="E92" s="28" t="s">
        <v>26</v>
      </c>
      <c r="F92" s="30" t="s">
        <v>2</v>
      </c>
      <c r="G92" s="30" t="s">
        <v>5</v>
      </c>
      <c r="H92" s="32" t="s">
        <v>27</v>
      </c>
    </row>
    <row r="93" spans="1:10" ht="26.25" customHeight="1">
      <c r="A93" s="23"/>
      <c r="B93" s="23"/>
      <c r="C93" s="26"/>
      <c r="D93" s="27"/>
      <c r="E93" s="29"/>
      <c r="F93" s="31"/>
      <c r="G93" s="31"/>
      <c r="H93" s="33"/>
    </row>
    <row r="94" spans="1:10" ht="33.75" customHeight="1">
      <c r="A94" s="36"/>
      <c r="B94" s="42" t="s">
        <v>91</v>
      </c>
      <c r="C94" s="43" t="s">
        <v>18</v>
      </c>
      <c r="D94" s="71"/>
      <c r="E94" s="46">
        <v>64252</v>
      </c>
      <c r="F94" s="46">
        <f>SUM(F95)</f>
        <v>0</v>
      </c>
      <c r="G94" s="46">
        <f>SUM(G95)</f>
        <v>13300</v>
      </c>
      <c r="H94" s="70">
        <f t="shared" ref="H94:H96" si="16">SUM(E94+F94-G94)</f>
        <v>50952</v>
      </c>
    </row>
    <row r="95" spans="1:10" ht="41.25" customHeight="1">
      <c r="A95" s="36"/>
      <c r="B95" s="47"/>
      <c r="C95" s="48" t="s">
        <v>86</v>
      </c>
      <c r="D95" s="49"/>
      <c r="E95" s="50">
        <f>SUM(E96)</f>
        <v>40000</v>
      </c>
      <c r="F95" s="50">
        <f t="shared" ref="F95" si="17">SUM(F96)</f>
        <v>0</v>
      </c>
      <c r="G95" s="50">
        <f t="shared" ref="G95" si="18">SUM(G96)</f>
        <v>13300</v>
      </c>
      <c r="H95" s="70">
        <f t="shared" si="16"/>
        <v>26700</v>
      </c>
    </row>
    <row r="96" spans="1:10" ht="36.75" customHeight="1">
      <c r="A96" s="36"/>
      <c r="B96" s="51"/>
      <c r="C96" s="52" t="s">
        <v>98</v>
      </c>
      <c r="D96" s="53"/>
      <c r="E96" s="55">
        <v>40000</v>
      </c>
      <c r="F96" s="55">
        <v>0</v>
      </c>
      <c r="G96" s="55">
        <v>13300</v>
      </c>
      <c r="H96" s="70">
        <f t="shared" si="16"/>
        <v>26700</v>
      </c>
    </row>
    <row r="97" spans="1:8" ht="43.5" customHeight="1">
      <c r="A97" s="36" t="s">
        <v>58</v>
      </c>
      <c r="B97" s="42"/>
      <c r="C97" s="43" t="s">
        <v>59</v>
      </c>
      <c r="D97" s="73"/>
      <c r="E97" s="40">
        <v>1990546</v>
      </c>
      <c r="F97" s="40">
        <f>SUM(F98+F101)</f>
        <v>47500</v>
      </c>
      <c r="G97" s="40">
        <f>SUM(G98+G101)</f>
        <v>0</v>
      </c>
      <c r="H97" s="134">
        <f t="shared" ref="H97:H99" si="19">SUM(E97+F97-G97)</f>
        <v>2038046</v>
      </c>
    </row>
    <row r="98" spans="1:8" ht="43.5" customHeight="1">
      <c r="A98" s="36"/>
      <c r="B98" s="42" t="s">
        <v>92</v>
      </c>
      <c r="C98" s="43" t="s">
        <v>93</v>
      </c>
      <c r="D98" s="129"/>
      <c r="E98" s="40">
        <v>572118</v>
      </c>
      <c r="F98" s="40">
        <f>SUM(F99)</f>
        <v>23500</v>
      </c>
      <c r="G98" s="40">
        <v>0</v>
      </c>
      <c r="H98" s="134">
        <f t="shared" si="19"/>
        <v>595618</v>
      </c>
    </row>
    <row r="99" spans="1:8" ht="43.5" customHeight="1">
      <c r="A99" s="36"/>
      <c r="B99" s="42"/>
      <c r="C99" s="135" t="s">
        <v>86</v>
      </c>
      <c r="D99" s="136"/>
      <c r="E99" s="40">
        <v>90000</v>
      </c>
      <c r="F99" s="40">
        <f>SUM(F100)</f>
        <v>23500</v>
      </c>
      <c r="G99" s="40">
        <v>0</v>
      </c>
      <c r="H99" s="134">
        <f t="shared" si="19"/>
        <v>113500</v>
      </c>
    </row>
    <row r="100" spans="1:8" ht="43.5" customHeight="1">
      <c r="A100" s="36"/>
      <c r="B100" s="42"/>
      <c r="C100" s="137" t="s">
        <v>98</v>
      </c>
      <c r="D100" s="138"/>
      <c r="E100" s="128">
        <v>90000</v>
      </c>
      <c r="F100" s="128">
        <v>23500</v>
      </c>
      <c r="G100" s="128">
        <v>0</v>
      </c>
      <c r="H100" s="134">
        <f>SUM(E100+F100-G100)</f>
        <v>113500</v>
      </c>
    </row>
    <row r="101" spans="1:8" ht="43.5" customHeight="1">
      <c r="A101" s="36"/>
      <c r="B101" s="42" t="s">
        <v>60</v>
      </c>
      <c r="C101" s="43" t="s">
        <v>61</v>
      </c>
      <c r="D101" s="129"/>
      <c r="E101" s="46">
        <v>511177</v>
      </c>
      <c r="F101" s="46">
        <v>24000</v>
      </c>
      <c r="G101" s="46">
        <v>0</v>
      </c>
      <c r="H101" s="139">
        <f t="shared" ref="H101:H108" si="20">SUM(E101+F101-G101)</f>
        <v>535177</v>
      </c>
    </row>
    <row r="102" spans="1:8" ht="28.5" customHeight="1">
      <c r="A102" s="36"/>
      <c r="B102" s="42"/>
      <c r="C102" s="83" t="s">
        <v>16</v>
      </c>
      <c r="D102" s="84"/>
      <c r="E102" s="111">
        <v>511177</v>
      </c>
      <c r="F102" s="104">
        <v>24000</v>
      </c>
      <c r="G102" s="104">
        <v>0</v>
      </c>
      <c r="H102" s="139">
        <f t="shared" si="20"/>
        <v>535177</v>
      </c>
    </row>
    <row r="103" spans="1:8" ht="40.5" customHeight="1">
      <c r="A103" s="36"/>
      <c r="B103" s="42"/>
      <c r="C103" s="130" t="s">
        <v>62</v>
      </c>
      <c r="D103" s="131"/>
      <c r="E103" s="114">
        <v>511177</v>
      </c>
      <c r="F103" s="104">
        <v>24000</v>
      </c>
      <c r="G103" s="104">
        <v>0</v>
      </c>
      <c r="H103" s="134">
        <f t="shared" si="20"/>
        <v>535177</v>
      </c>
    </row>
    <row r="104" spans="1:8" ht="42" customHeight="1">
      <c r="A104" s="36" t="s">
        <v>94</v>
      </c>
      <c r="B104" s="36"/>
      <c r="C104" s="37" t="s">
        <v>95</v>
      </c>
      <c r="D104" s="38"/>
      <c r="E104" s="39">
        <v>380975</v>
      </c>
      <c r="F104" s="40">
        <f>SUM(F105)</f>
        <v>9900</v>
      </c>
      <c r="G104" s="40">
        <f>SUM(G105)</f>
        <v>0</v>
      </c>
      <c r="H104" s="134">
        <f t="shared" si="20"/>
        <v>390875</v>
      </c>
    </row>
    <row r="105" spans="1:8" ht="43.5" customHeight="1">
      <c r="A105" s="36"/>
      <c r="B105" s="42" t="s">
        <v>96</v>
      </c>
      <c r="C105" s="43" t="s">
        <v>97</v>
      </c>
      <c r="D105" s="71"/>
      <c r="E105" s="46">
        <v>145000</v>
      </c>
      <c r="F105" s="46">
        <f>SUM(F106)</f>
        <v>9900</v>
      </c>
      <c r="G105" s="46">
        <f>SUM(G106)</f>
        <v>0</v>
      </c>
      <c r="H105" s="134">
        <f t="shared" si="20"/>
        <v>154900</v>
      </c>
    </row>
    <row r="106" spans="1:8" ht="39" customHeight="1">
      <c r="A106" s="36"/>
      <c r="B106" s="47"/>
      <c r="C106" s="48" t="s">
        <v>86</v>
      </c>
      <c r="D106" s="49"/>
      <c r="E106" s="50">
        <f>SUM(E107)</f>
        <v>80000</v>
      </c>
      <c r="F106" s="50">
        <f t="shared" ref="F106" si="21">SUM(F107)</f>
        <v>9900</v>
      </c>
      <c r="G106" s="50">
        <f t="shared" ref="G106" si="22">SUM(G107)</f>
        <v>0</v>
      </c>
      <c r="H106" s="134">
        <f t="shared" si="20"/>
        <v>89900</v>
      </c>
    </row>
    <row r="107" spans="1:8" ht="37.5" customHeight="1">
      <c r="A107" s="36"/>
      <c r="B107" s="51"/>
      <c r="C107" s="52" t="s">
        <v>98</v>
      </c>
      <c r="D107" s="53"/>
      <c r="E107" s="55">
        <v>80000</v>
      </c>
      <c r="F107" s="55">
        <v>9900</v>
      </c>
      <c r="G107" s="55">
        <v>0</v>
      </c>
      <c r="H107" s="134">
        <f t="shared" si="20"/>
        <v>89900</v>
      </c>
    </row>
    <row r="108" spans="1:8" ht="43.5" customHeight="1">
      <c r="A108" s="140"/>
      <c r="B108" s="141"/>
      <c r="C108" s="142" t="s">
        <v>3</v>
      </c>
      <c r="D108" s="142"/>
      <c r="E108" s="39">
        <v>151717949</v>
      </c>
      <c r="F108" s="39">
        <f>SUM(F5+F26+F30+F58+F62+F73+F97+F104)</f>
        <v>2260362</v>
      </c>
      <c r="G108" s="39">
        <f>SUM(G5+G26+G30+G58+G62+G73+G97+G104)</f>
        <v>2063300</v>
      </c>
      <c r="H108" s="139">
        <f t="shared" si="20"/>
        <v>151915011</v>
      </c>
    </row>
    <row r="109" spans="1:8" ht="25.5" customHeight="1">
      <c r="A109" s="35"/>
      <c r="B109" s="35"/>
      <c r="C109" s="35"/>
      <c r="D109" s="5"/>
      <c r="E109" s="5"/>
      <c r="F109" s="6"/>
      <c r="G109" s="6"/>
    </row>
    <row r="110" spans="1:8" ht="27" customHeight="1">
      <c r="A110" s="34"/>
      <c r="B110" s="34"/>
      <c r="C110" s="34"/>
      <c r="D110" s="3"/>
      <c r="E110" s="3"/>
      <c r="F110" s="3"/>
      <c r="G110" s="3"/>
    </row>
    <row r="111" spans="1:8" ht="18" customHeight="1">
      <c r="A111" s="3"/>
      <c r="B111" s="3"/>
      <c r="C111" s="3"/>
      <c r="D111" s="3"/>
      <c r="E111" s="3"/>
      <c r="F111" s="3"/>
      <c r="G111" s="3"/>
    </row>
    <row r="112" spans="1:8" ht="18" customHeight="1">
      <c r="A112" s="3"/>
      <c r="B112" s="3"/>
      <c r="C112" s="3"/>
      <c r="D112" s="7"/>
      <c r="E112" s="7"/>
      <c r="F112" s="3"/>
      <c r="G112" s="3"/>
    </row>
    <row r="113" spans="1:7" ht="18" customHeight="1">
      <c r="A113" s="3"/>
      <c r="B113" s="3"/>
      <c r="C113" s="3"/>
      <c r="D113" s="3"/>
      <c r="E113" s="3"/>
      <c r="F113" s="3"/>
      <c r="G113" s="3"/>
    </row>
    <row r="114" spans="1:7" ht="18" customHeight="1">
      <c r="A114" s="3"/>
      <c r="B114" s="3"/>
      <c r="C114" s="3"/>
      <c r="D114" s="3"/>
      <c r="E114" s="3"/>
      <c r="F114" s="3"/>
      <c r="G114" s="3"/>
    </row>
    <row r="115" spans="1:7" ht="18" customHeight="1">
      <c r="A115" s="3"/>
      <c r="B115" s="3"/>
      <c r="C115" s="3"/>
      <c r="D115" s="3"/>
      <c r="E115" s="3"/>
      <c r="F115" s="3"/>
      <c r="G115" s="3"/>
    </row>
    <row r="116" spans="1:7" ht="18" customHeight="1">
      <c r="A116" s="3"/>
      <c r="B116" s="3"/>
      <c r="C116" s="3" t="s">
        <v>13</v>
      </c>
      <c r="D116" s="3"/>
      <c r="E116" s="3"/>
      <c r="F116" s="3"/>
      <c r="G116" s="3"/>
    </row>
    <row r="117" spans="1:7" ht="18" customHeight="1">
      <c r="A117" s="3"/>
      <c r="B117" s="3"/>
      <c r="C117" s="3"/>
      <c r="D117" s="3"/>
      <c r="E117" s="3"/>
      <c r="F117" s="3"/>
      <c r="G117" s="3"/>
    </row>
    <row r="118" spans="1:7" ht="18" customHeight="1"/>
    <row r="119" spans="1:7" ht="18" customHeight="1"/>
    <row r="120" spans="1:7" ht="18" customHeight="1"/>
    <row r="121" spans="1:7" ht="18" customHeight="1"/>
    <row r="122" spans="1:7" ht="18" customHeight="1"/>
    <row r="123" spans="1:7" ht="18" customHeight="1"/>
    <row r="178" spans="1:10" ht="33.75" customHeight="1">
      <c r="A178" s="22">
        <v>7</v>
      </c>
      <c r="B178" s="22"/>
      <c r="C178" s="22"/>
      <c r="D178" s="22"/>
      <c r="E178" s="22"/>
      <c r="F178" s="22"/>
      <c r="G178" s="22"/>
      <c r="H178" s="22"/>
      <c r="I178" s="22"/>
      <c r="J178" s="22"/>
    </row>
  </sheetData>
  <mergeCells count="121">
    <mergeCell ref="A3:A4"/>
    <mergeCell ref="C30:D30"/>
    <mergeCell ref="C37:D37"/>
    <mergeCell ref="C38:D38"/>
    <mergeCell ref="C56:D56"/>
    <mergeCell ref="C36:D36"/>
    <mergeCell ref="C21:D21"/>
    <mergeCell ref="C24:D24"/>
    <mergeCell ref="C15:D15"/>
    <mergeCell ref="C16:D16"/>
    <mergeCell ref="C9:D9"/>
    <mergeCell ref="C10:D10"/>
    <mergeCell ref="C13:D13"/>
    <mergeCell ref="C17:D17"/>
    <mergeCell ref="C18:D18"/>
    <mergeCell ref="C20:D20"/>
    <mergeCell ref="C28:D28"/>
    <mergeCell ref="C29:D29"/>
    <mergeCell ref="B1:F1"/>
    <mergeCell ref="C3:D4"/>
    <mergeCell ref="B3:B4"/>
    <mergeCell ref="C5:D5"/>
    <mergeCell ref="C7:D7"/>
    <mergeCell ref="E3:E4"/>
    <mergeCell ref="C55:D55"/>
    <mergeCell ref="C31:D31"/>
    <mergeCell ref="C32:D32"/>
    <mergeCell ref="C35:D35"/>
    <mergeCell ref="C33:D33"/>
    <mergeCell ref="C34:D34"/>
    <mergeCell ref="C50:D50"/>
    <mergeCell ref="C48:D48"/>
    <mergeCell ref="C49:D49"/>
    <mergeCell ref="C19:D19"/>
    <mergeCell ref="C23:D23"/>
    <mergeCell ref="C40:D40"/>
    <mergeCell ref="C41:D41"/>
    <mergeCell ref="C47:D47"/>
    <mergeCell ref="C25:D25"/>
    <mergeCell ref="C39:D39"/>
    <mergeCell ref="C26:D26"/>
    <mergeCell ref="C27:D27"/>
    <mergeCell ref="C88:D88"/>
    <mergeCell ref="C69:D69"/>
    <mergeCell ref="C72:D72"/>
    <mergeCell ref="C70:D70"/>
    <mergeCell ref="C71:D71"/>
    <mergeCell ref="C86:D86"/>
    <mergeCell ref="C87:D87"/>
    <mergeCell ref="C66:D66"/>
    <mergeCell ref="C67:D67"/>
    <mergeCell ref="C68:D68"/>
    <mergeCell ref="C57:D57"/>
    <mergeCell ref="C58:D58"/>
    <mergeCell ref="C59:D59"/>
    <mergeCell ref="C60:D60"/>
    <mergeCell ref="C61:D61"/>
    <mergeCell ref="A43:J43"/>
    <mergeCell ref="A110:C110"/>
    <mergeCell ref="A109:C109"/>
    <mergeCell ref="C108:D108"/>
    <mergeCell ref="C97:D97"/>
    <mergeCell ref="C101:D101"/>
    <mergeCell ref="C102:D102"/>
    <mergeCell ref="C103:D103"/>
    <mergeCell ref="C100:D100"/>
    <mergeCell ref="C104:D104"/>
    <mergeCell ref="C105:D105"/>
    <mergeCell ref="C106:D106"/>
    <mergeCell ref="C107:D107"/>
    <mergeCell ref="C98:D98"/>
    <mergeCell ref="C99:D99"/>
    <mergeCell ref="C63:D63"/>
    <mergeCell ref="C64:D64"/>
    <mergeCell ref="C65:D65"/>
    <mergeCell ref="C74:D74"/>
    <mergeCell ref="H3:H4"/>
    <mergeCell ref="C8:D8"/>
    <mergeCell ref="C14:D14"/>
    <mergeCell ref="G3:G4"/>
    <mergeCell ref="F3:F4"/>
    <mergeCell ref="C6:D6"/>
    <mergeCell ref="C11:D11"/>
    <mergeCell ref="C12:D12"/>
    <mergeCell ref="C22:D22"/>
    <mergeCell ref="G45:G46"/>
    <mergeCell ref="H45:H46"/>
    <mergeCell ref="A45:A46"/>
    <mergeCell ref="B45:B46"/>
    <mergeCell ref="C45:D46"/>
    <mergeCell ref="E45:E46"/>
    <mergeCell ref="F45:F46"/>
    <mergeCell ref="C85:D85"/>
    <mergeCell ref="C83:D83"/>
    <mergeCell ref="C79:D79"/>
    <mergeCell ref="C80:D80"/>
    <mergeCell ref="C73:D73"/>
    <mergeCell ref="C84:D84"/>
    <mergeCell ref="C76:D76"/>
    <mergeCell ref="C51:D51"/>
    <mergeCell ref="C52:D52"/>
    <mergeCell ref="C53:D53"/>
    <mergeCell ref="C54:D54"/>
    <mergeCell ref="C78:D78"/>
    <mergeCell ref="C75:D75"/>
    <mergeCell ref="C77:D77"/>
    <mergeCell ref="C82:D82"/>
    <mergeCell ref="C81:D81"/>
    <mergeCell ref="C62:D62"/>
    <mergeCell ref="A90:J90"/>
    <mergeCell ref="A178:J178"/>
    <mergeCell ref="A92:A93"/>
    <mergeCell ref="B92:B93"/>
    <mergeCell ref="C92:D93"/>
    <mergeCell ref="E92:E93"/>
    <mergeCell ref="F92:F93"/>
    <mergeCell ref="G92:G93"/>
    <mergeCell ref="H92:H93"/>
    <mergeCell ref="C94:D94"/>
    <mergeCell ref="C95:D95"/>
    <mergeCell ref="C96:D96"/>
  </mergeCells>
  <phoneticPr fontId="19" type="noConversion"/>
  <printOptions horizontalCentered="1"/>
  <pageMargins left="0.39370078740157483" right="0.19685039370078741" top="1.1811023622047245" bottom="3.937007874015748E-2" header="0.51181102362204722" footer="0.51181102362204722"/>
  <pageSetup paperSize="9" scale="27" orientation="landscape" horizontalDpi="4294967295" verticalDpi="300" r:id="rId1"/>
  <headerFooter alignWithMargins="0">
    <oddHeader xml:space="preserve">&amp;R&amp;14T&amp;18abela Nr 2
do Uchwały Rady Powiatu Wołomińskiego Nr V-49/2015
   z dnia  19 marca  2015 r.&amp;14 </oddHeader>
  </headerFooter>
  <rowBreaks count="2" manualBreakCount="2">
    <brk id="44" max="9" man="1"/>
    <brk id="9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1</vt:lpstr>
      <vt:lpstr>'1'!Obszar_wydruku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f05</dc:creator>
  <cp:lastModifiedBy>A0311</cp:lastModifiedBy>
  <cp:lastPrinted>2015-03-23T08:35:37Z</cp:lastPrinted>
  <dcterms:created xsi:type="dcterms:W3CDTF">2008-11-04T11:49:28Z</dcterms:created>
  <dcterms:modified xsi:type="dcterms:W3CDTF">2015-03-23T08:37:13Z</dcterms:modified>
</cp:coreProperties>
</file>